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<sst xmlns="http://schemas.openxmlformats.org/spreadsheetml/2006/main" count="377" uniqueCount="251">
  <si>
    <t>Załącznik nr 2 do Wniosku o płatność</t>
  </si>
  <si>
    <t>do umowy L/02/167/2006 o dofinansowanie projektu</t>
  </si>
  <si>
    <t>(opublikowany na stronie internetowej Stowarzyszenia - www.leadergorce-pieniny.pl)</t>
  </si>
  <si>
    <t>w dniu: 13.07.2007r</t>
  </si>
  <si>
    <t>ZESTAWIENIE RZECZOWO-FINANSOWEGO Z REALIZACJI PROJEKTU</t>
  </si>
  <si>
    <t>Lp.</t>
  </si>
  <si>
    <t xml:space="preserve">Wyszczególnienie zakresu rzeczowego </t>
  </si>
  <si>
    <t>Mierniki rzeczowe</t>
  </si>
  <si>
    <t>Koszty projektu ogółem (w zł)</t>
  </si>
  <si>
    <t>Zgodnosć wykonania finansowego z Zestawieniem projektu w % (dot. kosztów kwalifiko-walnych)</t>
  </si>
  <si>
    <t>Jednostki miary</t>
  </si>
  <si>
    <t>Ilość (liczba)</t>
  </si>
  <si>
    <t>Plan wg umowy</t>
  </si>
  <si>
    <t>Kwota poniesionych kosztów w poprzednich transzach</t>
  </si>
  <si>
    <t>Kwota wnioskowana do refundacji poniesiona w ramach danej transzy</t>
  </si>
  <si>
    <t xml:space="preserve">Całkowite </t>
  </si>
  <si>
    <t xml:space="preserve">VAT </t>
  </si>
  <si>
    <t>Kwalifikowalne</t>
  </si>
  <si>
    <t>Całkowite</t>
  </si>
  <si>
    <t>Zrefundowane</t>
  </si>
  <si>
    <t>A. Koszty administracyjne (Ka)</t>
  </si>
  <si>
    <t>I.1.</t>
  </si>
  <si>
    <t>Wynagrodzenie pracowników</t>
  </si>
  <si>
    <t>Osob/godz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</si>
  <si>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</si>
  <si>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</si>
  <si>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</si>
  <si>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</si>
  <si>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</si>
  <si>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</si>
  <si>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</si>
  <si>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</si>
  <si>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</si>
  <si>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</si>
  <si>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</si>
  <si>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I.7.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</si>
  <si>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</si>
  <si>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</si>
  <si>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</si>
  <si>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</si>
  <si>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</si>
  <si>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</si>
  <si>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</si>
  <si>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</si>
  <si>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</si>
  <si>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</si>
  <si>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</si>
  <si>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</si>
  <si>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</si>
  <si>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</si>
  <si>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II.2.</t>
  </si>
  <si>
    <t>Analizy, ekspertyzy</t>
  </si>
  <si>
    <t>II.3.</t>
  </si>
  <si>
    <t>Przedsięwzięcia o charakterze informacyjnym</t>
  </si>
  <si>
    <t>II.4.</t>
  </si>
  <si>
    <t>II.5.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</si>
  <si>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</si>
  <si>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</si>
  <si>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</si>
  <si>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</si>
  <si>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</si>
  <si>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</si>
  <si>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</si>
  <si>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</si>
  <si>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</si>
  <si>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</si>
  <si>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>IV.1.1.*</t>
  </si>
  <si>
    <t>Zorganizowanie cyklu warsztatów z zakresu wykorzystania ruchu turystycznego jako żródla dochodu oraz pozyskiwania róznych środków na działania tego rodzaju</t>
  </si>
  <si>
    <t>IV.1.1.1.**</t>
  </si>
  <si>
    <t>najem sal wraz ze sprzętem audiowizualnym</t>
  </si>
  <si>
    <t>IV.1.1.2.**</t>
  </si>
  <si>
    <t>wynagrodzenia: wykładowców, ekspertów, moderatorów, trenerów</t>
  </si>
  <si>
    <t>IV.1.1.3.**</t>
  </si>
  <si>
    <t>delegacje wykładowców</t>
  </si>
  <si>
    <t>IV.1.1.4.**</t>
  </si>
  <si>
    <t>opracowanie i druk materiałów szkoleniowych</t>
  </si>
  <si>
    <t>IV.1.1.5.**</t>
  </si>
  <si>
    <t>catering/ wyżywienie</t>
  </si>
  <si>
    <t>IV.1.1.6.**</t>
  </si>
  <si>
    <t>zakwaterowanie uczestników</t>
  </si>
  <si>
    <t>IV.1.1.7.**</t>
  </si>
  <si>
    <t>dowóz uczestników</t>
  </si>
  <si>
    <t>IV.1.1.8.**</t>
  </si>
  <si>
    <t>przygotowanie dyplomów/ certyfikatów</t>
  </si>
  <si>
    <t>…</t>
  </si>
  <si>
    <t>IV.1.2.</t>
  </si>
  <si>
    <t>Zorganizowanie cyklu warsztatów szkoleniowych dla mieszkańców regionu dotyczących nauki ginących zawodów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</si>
  <si>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</si>
  <si>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</si>
  <si>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</si>
  <si>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</si>
  <si>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</si>
  <si>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</si>
  <si>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</si>
  <si>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</si>
  <si>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</si>
  <si>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Opracowanie i druk folderów</t>
  </si>
  <si>
    <t>IV.2.</t>
  </si>
  <si>
    <t>IV.2.2.</t>
  </si>
  <si>
    <t>Projekt zagospodarowania wraz z koncepcją funkcjonalno-przestrzenną terenów wokół zródeł mineralnych w Krościenku</t>
  </si>
  <si>
    <t>usługa</t>
  </si>
  <si>
    <t>IV.2.2.1.</t>
  </si>
  <si>
    <t>przygotowanie opracowania</t>
  </si>
  <si>
    <t>IV.2.2.2.</t>
  </si>
  <si>
    <t>przygotowanie dokumentacji technicznej</t>
  </si>
  <si>
    <t>IV.2.2.3.</t>
  </si>
  <si>
    <t>przygotowanie studium wykonalności inwestycji</t>
  </si>
  <si>
    <t>IV.2.2.4.</t>
  </si>
  <si>
    <t>wynagrodzenie konsultantów, ekspertów</t>
  </si>
  <si>
    <t>IV.2.2.5.</t>
  </si>
  <si>
    <t>druk i dystrybucja analizy, ekspertyzy.</t>
  </si>
  <si>
    <t>IV.2.3.</t>
  </si>
  <si>
    <t>Projekt zagospodarowania kompleksu rekreacyjnego - placu zabaw dla dzieci w  Krościenku</t>
  </si>
  <si>
    <t>IV.2.3.1.</t>
  </si>
  <si>
    <t>IV.2.3.2.</t>
  </si>
  <si>
    <t>IV.2.3.3.</t>
  </si>
  <si>
    <t>IV.2.3.4.</t>
  </si>
  <si>
    <t>IV.2.3.5.</t>
  </si>
  <si>
    <t>IV.2.4.</t>
  </si>
  <si>
    <t>Opracowanie dokumentacji technicznej ciągu ścieżek rowerowych zlokalizowanego na obszarze objętym działaniem LGD</t>
  </si>
  <si>
    <t>IV.2.4.1.</t>
  </si>
  <si>
    <t>IV.2.4.2.</t>
  </si>
  <si>
    <t>IV.2.4.3.</t>
  </si>
  <si>
    <t>IV.2.4.4.</t>
  </si>
  <si>
    <t>IV.2.4.5.</t>
  </si>
  <si>
    <t>IV.2.5.</t>
  </si>
  <si>
    <t>Opracowanie dokumentacji funkcjonalno-przetrzennej Szlaku Kultury Wołoskiej</t>
  </si>
  <si>
    <t>IV.2.5.1.</t>
  </si>
  <si>
    <t>IV.2.5.2.</t>
  </si>
  <si>
    <t>IV.2.5.3.</t>
  </si>
  <si>
    <t>IV.2.5.4.</t>
  </si>
  <si>
    <t>IV.2.5.5.</t>
  </si>
  <si>
    <t>IV.2.6.</t>
  </si>
  <si>
    <t>Dokumentacja techniczna  na odbudowę schroniska turystycznego na Lubaniu</t>
  </si>
  <si>
    <t>IV.2.6.1.</t>
  </si>
  <si>
    <t>IV.2.6.2.</t>
  </si>
  <si>
    <t>IV.2.6.3.</t>
  </si>
  <si>
    <t>IV.2.6.4.</t>
  </si>
  <si>
    <t>IV.2.6.5.</t>
  </si>
  <si>
    <t>IV.2.7.</t>
  </si>
  <si>
    <t>Projekt zagospodarowania oraz opracowanie funkcjonalno-przestrzenne kompleksu kulturalno-sportowo-rekreacyjnego w Ochotnicy Dolnej</t>
  </si>
  <si>
    <t>IV.2.7.1.</t>
  </si>
  <si>
    <t>IV.2.7.2.</t>
  </si>
  <si>
    <t>IV.2.7.3.</t>
  </si>
  <si>
    <t>IV.2.7.4.</t>
  </si>
  <si>
    <t>IV.2.7.5.</t>
  </si>
  <si>
    <t>IV.2.8.</t>
  </si>
  <si>
    <t>Ekspertyza dotycząca  możliwości wykorzystania energii kinetycznej wód powierzchniowych jako potencjalnego źródła energii na obszarze dzialania LGD</t>
  </si>
  <si>
    <t>IV.2.8.1.</t>
  </si>
  <si>
    <t>IV.2.8.2.</t>
  </si>
  <si>
    <t>IV.2.8.3.</t>
  </si>
  <si>
    <t>IV.2.8.4.</t>
  </si>
  <si>
    <t>IV.2.8.5.</t>
  </si>
  <si>
    <t>IV.2.9.</t>
  </si>
  <si>
    <t>Projekt zagospodarowania wraz z koncepcją funkcjonalno-przestrzenną terenów nad Dunajcem - bulwary w Krościenku</t>
  </si>
  <si>
    <t>1</t>
  </si>
  <si>
    <t>IV.2.9.1.</t>
  </si>
  <si>
    <t>IV.2.9.2.</t>
  </si>
  <si>
    <t>IV.2.9.3.</t>
  </si>
  <si>
    <t>IV.2.9.4.</t>
  </si>
  <si>
    <t>IV.2.9.5.</t>
  </si>
  <si>
    <t>IV.2.10.</t>
  </si>
  <si>
    <t>Opracowanie dokumentacji technicznej zespołu boisk sportowych wraz z kompleksem kulturalno-rekreacyjnym na terenie gminy Krościenko nad Dunajcem</t>
  </si>
  <si>
    <t>IV.2.10.1.</t>
  </si>
  <si>
    <t>IV.2.10.2.</t>
  </si>
  <si>
    <t>IV.2.10.3.</t>
  </si>
  <si>
    <t>IV.2.10.4.</t>
  </si>
  <si>
    <t>IV.2.10.5.</t>
  </si>
  <si>
    <t>IV.2.11.</t>
  </si>
  <si>
    <t>Projekt zagospodarowania oraz opracowanie funkcjonalno-przestrzenne kompleksu kulturalno-rekreacyjnego w Tylmanowej</t>
  </si>
  <si>
    <t>IV.2.11.1.</t>
  </si>
  <si>
    <t>IV.2.11.2.</t>
  </si>
  <si>
    <t>IV.2.11.3.</t>
  </si>
  <si>
    <t>IV.2.11.4.</t>
  </si>
  <si>
    <t>IV.2.11.5.</t>
  </si>
  <si>
    <t>IV.2.12.</t>
  </si>
  <si>
    <t>Projekt zagospodarowania kompleksu kulturalno-rekreacyjnego w Ochotnicy Górnej</t>
  </si>
  <si>
    <t>IV.2.12.1.</t>
  </si>
  <si>
    <t>IV.2.12.2.</t>
  </si>
  <si>
    <t>IV.2.12.3.</t>
  </si>
  <si>
    <t>IV.2.12.4.</t>
  </si>
  <si>
    <t>IV.2.12.5.</t>
  </si>
  <si>
    <t>IV.2.13.</t>
  </si>
  <si>
    <t>Projekt zaospodarowania oraz opracowanie funkcjonalno-przestrzenne kompleksu rekreacyjno-sportowego w Ochotnicy Górnej</t>
  </si>
  <si>
    <t>IV.2.13.1.</t>
  </si>
  <si>
    <t>IV.2.13.2.</t>
  </si>
  <si>
    <t>IV.2.13.3.</t>
  </si>
  <si>
    <t>IV.2.13.4.</t>
  </si>
  <si>
    <t>IV.2.13.5.</t>
  </si>
  <si>
    <t>IV.3.</t>
  </si>
  <si>
    <t>IV.3.1.</t>
  </si>
  <si>
    <t>Wsparcie doradcze LGD</t>
  </si>
  <si>
    <t>osobogodzina</t>
  </si>
  <si>
    <t>IV.3.1.1.</t>
  </si>
  <si>
    <t>wynagrodzenie ekspertów</t>
  </si>
  <si>
    <t>IV.4.</t>
  </si>
  <si>
    <t>IV.4.1.</t>
  </si>
  <si>
    <t>Opracowanie i wydanie folderu promującego obszar Gorców i Pienin jako miejsca atrakcyjnego turystycznie</t>
  </si>
  <si>
    <t>szt</t>
  </si>
  <si>
    <t>IV.4.1.1.</t>
  </si>
  <si>
    <t>opracowanie - wynagrodzenie eksperta</t>
  </si>
  <si>
    <t>IV.4.1.2.</t>
  </si>
  <si>
    <t>druk</t>
  </si>
  <si>
    <t>IV.4.1.3.</t>
  </si>
  <si>
    <t>dystrybucja</t>
  </si>
  <si>
    <t>IV.4.1.4.</t>
  </si>
  <si>
    <t>nagranie płyty CD</t>
  </si>
  <si>
    <t>IV.4.2.</t>
  </si>
  <si>
    <t>Opracowanie i wydanie albumu ilistrującego atrakcje turystyczne obszaru Gorc i Pienin</t>
  </si>
  <si>
    <t>IV.4.2.1.</t>
  </si>
  <si>
    <t>IV.4.2.2.</t>
  </si>
  <si>
    <t>IV.4.2.3.</t>
  </si>
  <si>
    <t>IV.4.2.4.</t>
  </si>
  <si>
    <t>IV.4.3.</t>
  </si>
  <si>
    <t>Opracowanie projektu tablic informacyunych dla obsługi i promocji ruchu turystycznego na terenie LGD</t>
  </si>
  <si>
    <t>IV.4.3.1.</t>
  </si>
  <si>
    <t xml:space="preserve">dokumentacja techniczna ścieżek </t>
  </si>
  <si>
    <t>IV.4.3.2.</t>
  </si>
  <si>
    <t>opracowanie i druk map</t>
  </si>
  <si>
    <t>IV.4.3.3.</t>
  </si>
  <si>
    <t>wykonanie tablic informacyjnych</t>
  </si>
  <si>
    <t>IV.4.4.</t>
  </si>
  <si>
    <t>Opracowanie strony internetowej obszaru Gorców i Pienin pod kątem promocji regionu jako potencjalnego miejsca turystyki i wypoczynku</t>
  </si>
  <si>
    <t>IV.4.4.1.</t>
  </si>
  <si>
    <t>wynagrodzenie eksperta</t>
  </si>
  <si>
    <t>IV.4.5.</t>
  </si>
  <si>
    <t>Zorganizowanie cyklu imprez promujących region</t>
  </si>
  <si>
    <t>IV.4.5.1.</t>
  </si>
  <si>
    <t>koszty związane z udostepnieniem terenu (w tym: ...)</t>
  </si>
  <si>
    <t>IV.4.5.2.</t>
  </si>
  <si>
    <t>najem sprzętu i wyposażenia (w tym: ...)</t>
  </si>
  <si>
    <t>IV.4.5.3.</t>
  </si>
  <si>
    <t>obsługa (w tym: ...)</t>
  </si>
  <si>
    <t>IV.4.5.4.</t>
  </si>
  <si>
    <t>ubezpieczenie</t>
  </si>
  <si>
    <t>IV.4.5.5.</t>
  </si>
  <si>
    <t xml:space="preserve">dojazd, wyżywienie i zakwaterowanie osób z obszaru objętego strategią uczestniczących w organizacji imprezy lub prezentujących swoją działalność </t>
  </si>
  <si>
    <t>IV.4.5.6.</t>
  </si>
  <si>
    <t>transport sprzętu i urządzeń służących prezentacji działań lub produktów</t>
  </si>
  <si>
    <t>IV.4.5.7.</t>
  </si>
  <si>
    <t>Zaproszenia, plakaty i foldery</t>
  </si>
  <si>
    <t>IV.4.5.8.</t>
  </si>
  <si>
    <t>Bannery</t>
  </si>
  <si>
    <t>IV.5.</t>
  </si>
  <si>
    <t>Suma  kosztów pozostałych (Kp)</t>
  </si>
  <si>
    <t>C. Koszty administracyjne i pozostałe projektu (Ka + Kp)</t>
  </si>
  <si>
    <t>* Zadanie realizowane w ramach określonego działania priorytetowego.</t>
  </si>
  <si>
    <t>** Koszty kwalifikowalne w ramach zadania.</t>
  </si>
  <si>
    <t>Data:</t>
  </si>
  <si>
    <t>Podpis:</t>
  </si>
  <si>
    <t>12.07.2007r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</si>
</sst>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%"/>
  </numFmts>
  <fonts count="5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left" vertical="center"/>
    </xf>
    <xf numFmtId="164" fontId="3" fillId="3" borderId="3" xfId="0" applyFont="1" applyFill="1" applyBorder="1" applyAlignment="1">
      <alignment horizontal="left" vertical="center"/>
    </xf>
    <xf numFmtId="164" fontId="3" fillId="3" borderId="3" xfId="0" applyFont="1" applyFill="1" applyBorder="1" applyAlignment="1">
      <alignment horizontal="left"/>
    </xf>
    <xf numFmtId="164" fontId="3" fillId="3" borderId="4" xfId="0" applyFont="1" applyFill="1" applyBorder="1" applyAlignment="1">
      <alignment horizontal="left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3" fillId="3" borderId="4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164" fontId="3" fillId="3" borderId="1" xfId="0" applyFont="1" applyFill="1" applyBorder="1" applyAlignment="1">
      <alignment vertical="center"/>
    </xf>
    <xf numFmtId="164" fontId="3" fillId="3" borderId="1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4" fontId="1" fillId="0" borderId="0" xfId="0" applyFont="1" applyFill="1" applyAlignment="1">
      <alignment/>
    </xf>
    <xf numFmtId="164" fontId="1" fillId="2" borderId="2" xfId="0" applyFont="1" applyFill="1" applyBorder="1" applyAlignment="1">
      <alignment horizontal="left" vertical="center" wrapText="1"/>
    </xf>
    <xf numFmtId="165" fontId="1" fillId="3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203"/>
  <sheetViews>
    <sheetView tabSelected="1" zoomScale="80" zoomScaleNormal="80" zoomScaleSheetLayoutView="100" workbookViewId="0" topLeftCell="A1">
      <selection activeCell="A8" sqref="A8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1.25">
      <c r="G3" s="2" t="s">
        <v>0</v>
      </c>
      <c r="H3" s="2"/>
      <c r="I3" s="2"/>
      <c r="J3" s="2"/>
      <c r="K3" s="2"/>
      <c r="L3" s="2"/>
      <c r="M3" s="2"/>
    </row>
    <row r="4" spans="6:13" ht="21" customHeight="1">
      <c r="F4" s="3"/>
      <c r="G4" s="4" t="s">
        <v>1</v>
      </c>
      <c r="H4" s="4"/>
      <c r="I4" s="4"/>
      <c r="J4" s="4"/>
      <c r="K4" s="4"/>
      <c r="L4" s="4"/>
      <c r="M4" s="4"/>
    </row>
    <row r="5" spans="6:13" ht="24" customHeight="1">
      <c r="F5" s="3"/>
      <c r="G5" s="5" t="s">
        <v>2</v>
      </c>
      <c r="H5" s="5"/>
      <c r="I5" s="5"/>
      <c r="J5" s="5"/>
      <c r="K5" s="5"/>
      <c r="L5" s="5"/>
      <c r="M5" s="5"/>
    </row>
    <row r="6" spans="6:13" ht="16.5" customHeight="1">
      <c r="F6" s="3"/>
      <c r="G6" s="5" t="s">
        <v>3</v>
      </c>
      <c r="H6" s="5"/>
      <c r="I6" s="5"/>
      <c r="J6" s="5"/>
      <c r="K6" s="5"/>
      <c r="L6" s="5"/>
      <c r="M6" s="5"/>
    </row>
    <row r="7" spans="6:14" ht="16.5" customHeight="1">
      <c r="F7" s="3"/>
      <c r="G7" s="3"/>
      <c r="H7" s="6"/>
      <c r="I7" s="6"/>
      <c r="J7" s="6"/>
      <c r="K7" s="6"/>
      <c r="L7" s="6"/>
      <c r="M7" s="6"/>
      <c r="N7" s="6"/>
    </row>
    <row r="8" spans="1:14" ht="11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6:7" ht="11.25">
      <c r="F9" s="8"/>
      <c r="G9" s="8"/>
    </row>
    <row r="10" ht="12.75" customHeight="1"/>
    <row r="11" ht="12.75" customHeight="1" hidden="1"/>
    <row r="12" spans="1:14" ht="22.5" customHeight="1">
      <c r="A12" s="9" t="s">
        <v>5</v>
      </c>
      <c r="B12" s="9" t="s">
        <v>6</v>
      </c>
      <c r="C12" s="9" t="s">
        <v>7</v>
      </c>
      <c r="D12" s="9"/>
      <c r="E12" s="9" t="s">
        <v>8</v>
      </c>
      <c r="F12" s="9"/>
      <c r="G12" s="9"/>
      <c r="H12" s="9"/>
      <c r="I12" s="9"/>
      <c r="J12" s="9"/>
      <c r="K12" s="9"/>
      <c r="L12" s="9"/>
      <c r="M12" s="9"/>
      <c r="N12" s="10" t="s">
        <v>9</v>
      </c>
    </row>
    <row r="13" spans="1:14" ht="12.75" customHeight="1">
      <c r="A13" s="9"/>
      <c r="B13" s="9"/>
      <c r="C13" s="11" t="s">
        <v>10</v>
      </c>
      <c r="D13" s="11" t="s">
        <v>11</v>
      </c>
      <c r="E13" s="9" t="s">
        <v>12</v>
      </c>
      <c r="F13" s="9"/>
      <c r="G13" s="9"/>
      <c r="H13" s="9" t="s">
        <v>13</v>
      </c>
      <c r="I13" s="9"/>
      <c r="J13" s="9"/>
      <c r="K13" s="12" t="s">
        <v>14</v>
      </c>
      <c r="L13" s="12"/>
      <c r="M13" s="12"/>
      <c r="N13" s="10"/>
    </row>
    <row r="14" spans="1:14" ht="15.75" customHeight="1">
      <c r="A14" s="9"/>
      <c r="B14" s="9"/>
      <c r="C14" s="11"/>
      <c r="D14" s="11"/>
      <c r="E14" s="9"/>
      <c r="F14" s="9"/>
      <c r="G14" s="9"/>
      <c r="H14" s="9"/>
      <c r="I14" s="9"/>
      <c r="J14" s="9"/>
      <c r="K14" s="12"/>
      <c r="L14" s="12"/>
      <c r="M14" s="12"/>
      <c r="N14" s="10"/>
    </row>
    <row r="15" spans="1:14" ht="21.75" customHeight="1">
      <c r="A15" s="9"/>
      <c r="B15" s="9"/>
      <c r="C15" s="11"/>
      <c r="D15" s="11"/>
      <c r="E15" s="9"/>
      <c r="F15" s="9"/>
      <c r="G15" s="9"/>
      <c r="H15" s="9"/>
      <c r="I15" s="9"/>
      <c r="J15" s="9"/>
      <c r="K15" s="12"/>
      <c r="L15" s="12"/>
      <c r="M15" s="12"/>
      <c r="N15" s="10"/>
    </row>
    <row r="16" spans="1:14" ht="12.75" customHeight="1">
      <c r="A16" s="9"/>
      <c r="B16" s="9"/>
      <c r="C16" s="11"/>
      <c r="D16" s="11"/>
      <c r="E16" s="11" t="s">
        <v>15</v>
      </c>
      <c r="F16" s="11" t="s">
        <v>16</v>
      </c>
      <c r="G16" s="11" t="s">
        <v>17</v>
      </c>
      <c r="H16" s="11" t="s">
        <v>18</v>
      </c>
      <c r="I16" s="11" t="s">
        <v>16</v>
      </c>
      <c r="J16" s="13" t="s">
        <v>19</v>
      </c>
      <c r="K16" s="11" t="s">
        <v>18</v>
      </c>
      <c r="L16" s="11" t="s">
        <v>16</v>
      </c>
      <c r="M16" s="13" t="s">
        <v>17</v>
      </c>
      <c r="N16" s="10"/>
    </row>
    <row r="17" spans="1:14" ht="11.25">
      <c r="A17" s="9"/>
      <c r="B17" s="9"/>
      <c r="C17" s="11"/>
      <c r="D17" s="11"/>
      <c r="E17" s="11"/>
      <c r="F17" s="11"/>
      <c r="G17" s="11"/>
      <c r="H17" s="11"/>
      <c r="I17" s="11"/>
      <c r="J17" s="13"/>
      <c r="K17" s="11"/>
      <c r="L17" s="11"/>
      <c r="M17" s="13"/>
      <c r="N17" s="10"/>
    </row>
    <row r="18" spans="1:14" ht="26.25" customHeight="1">
      <c r="A18" s="9"/>
      <c r="B18" s="9"/>
      <c r="C18" s="11"/>
      <c r="D18" s="11"/>
      <c r="E18" s="11"/>
      <c r="F18" s="11"/>
      <c r="G18" s="11"/>
      <c r="H18" s="11"/>
      <c r="I18" s="11"/>
      <c r="J18" s="13"/>
      <c r="K18" s="11"/>
      <c r="L18" s="11"/>
      <c r="M18" s="13"/>
      <c r="N18" s="10"/>
    </row>
    <row r="19" spans="1:14" ht="12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3">
        <v>10</v>
      </c>
      <c r="K19" s="11">
        <v>11</v>
      </c>
      <c r="L19" s="11">
        <v>12</v>
      </c>
      <c r="M19" s="11">
        <v>13</v>
      </c>
      <c r="N19" s="11">
        <v>14</v>
      </c>
    </row>
    <row r="20" spans="1:14" ht="11.25">
      <c r="A20" s="14" t="s">
        <v>20</v>
      </c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7"/>
    </row>
    <row r="21" spans="1:14" ht="12">
      <c r="A21" s="18" t="s">
        <v>21</v>
      </c>
      <c r="B21" s="19" t="s">
        <v>22</v>
      </c>
      <c r="C21" s="20" t="s">
        <v>23</v>
      </c>
      <c r="D21" s="21">
        <v>0</v>
      </c>
      <c r="E21" s="22"/>
      <c r="F21" s="22"/>
      <c r="G21" s="22"/>
      <c r="H21" s="22">
        <v>0</v>
      </c>
      <c r="I21" s="22">
        <v>0</v>
      </c>
      <c r="J21" s="22">
        <v>0</v>
      </c>
      <c r="K21" s="23"/>
      <c r="L21" s="23"/>
      <c r="M21" s="23"/>
      <c r="N21" s="22"/>
    </row>
    <row r="22" spans="1:14" ht="12">
      <c r="A22" s="18" t="s">
        <v>24</v>
      </c>
      <c r="B22" s="19" t="s">
        <v>25</v>
      </c>
      <c r="C22" s="20" t="s">
        <v>26</v>
      </c>
      <c r="D22" s="21">
        <v>0</v>
      </c>
      <c r="E22" s="22"/>
      <c r="F22" s="22"/>
      <c r="G22" s="22"/>
      <c r="H22" s="22">
        <v>0</v>
      </c>
      <c r="I22" s="22">
        <v>0</v>
      </c>
      <c r="J22" s="22">
        <v>0</v>
      </c>
      <c r="K22" s="23"/>
      <c r="L22" s="23"/>
      <c r="M22" s="23"/>
      <c r="N22" s="22"/>
    </row>
    <row r="23" spans="1:14" ht="12">
      <c r="A23" s="18" t="s">
        <v>27</v>
      </c>
      <c r="B23" s="19" t="s">
        <v>28</v>
      </c>
      <c r="C23" s="20"/>
      <c r="D23" s="21">
        <v>3</v>
      </c>
      <c r="E23" s="22">
        <v>2440</v>
      </c>
      <c r="F23" s="22">
        <v>440</v>
      </c>
      <c r="G23" s="22">
        <v>2440</v>
      </c>
      <c r="H23" s="22">
        <v>0</v>
      </c>
      <c r="I23" s="22">
        <v>0</v>
      </c>
      <c r="J23" s="22">
        <v>0</v>
      </c>
      <c r="K23" s="23">
        <v>2206.3</v>
      </c>
      <c r="L23" s="23">
        <v>397.85</v>
      </c>
      <c r="M23" s="23">
        <v>2206.3</v>
      </c>
      <c r="N23" s="22">
        <f>INT((J23+M23)/G23*10000)/100</f>
        <v>90.42</v>
      </c>
    </row>
    <row r="24" spans="1:14" ht="12">
      <c r="A24" s="18" t="s">
        <v>29</v>
      </c>
      <c r="B24" s="19" t="s">
        <v>30</v>
      </c>
      <c r="C24" s="20"/>
      <c r="D24" s="21">
        <v>0</v>
      </c>
      <c r="E24" s="22"/>
      <c r="F24" s="22"/>
      <c r="G24" s="22"/>
      <c r="H24" s="22">
        <v>0</v>
      </c>
      <c r="I24" s="22">
        <v>0</v>
      </c>
      <c r="J24" s="22">
        <v>0</v>
      </c>
      <c r="K24" s="23"/>
      <c r="L24" s="23"/>
      <c r="M24" s="23"/>
      <c r="N24" s="22"/>
    </row>
    <row r="25" spans="1:14" ht="12">
      <c r="A25" s="18" t="s">
        <v>31</v>
      </c>
      <c r="B25" s="19" t="s">
        <v>32</v>
      </c>
      <c r="C25" s="20"/>
      <c r="D25" s="21">
        <v>0</v>
      </c>
      <c r="E25" s="22"/>
      <c r="F25" s="22"/>
      <c r="G25" s="22"/>
      <c r="H25" s="22">
        <v>0</v>
      </c>
      <c r="I25" s="22">
        <v>0</v>
      </c>
      <c r="J25" s="22">
        <v>0</v>
      </c>
      <c r="K25" s="23"/>
      <c r="L25" s="23"/>
      <c r="M25" s="23"/>
      <c r="N25" s="22"/>
    </row>
    <row r="26" spans="1:14" ht="12">
      <c r="A26" s="18" t="s">
        <v>33</v>
      </c>
      <c r="B26" s="19" t="s">
        <v>34</v>
      </c>
      <c r="C26" s="20"/>
      <c r="D26" s="21">
        <v>0</v>
      </c>
      <c r="E26" s="22">
        <v>3660</v>
      </c>
      <c r="F26" s="22">
        <v>660</v>
      </c>
      <c r="G26" s="22">
        <v>3660</v>
      </c>
      <c r="H26" s="22">
        <v>0</v>
      </c>
      <c r="I26" s="22">
        <v>0</v>
      </c>
      <c r="J26" s="22">
        <v>0</v>
      </c>
      <c r="K26" s="23">
        <f>366+122+330</f>
        <v>818</v>
      </c>
      <c r="L26" s="23">
        <f>22+66</f>
        <v>88</v>
      </c>
      <c r="M26" s="23">
        <f>366+122+330</f>
        <v>818</v>
      </c>
      <c r="N26" s="22">
        <f>INT((J26+M26)/G26*10000)/100</f>
        <v>22.34</v>
      </c>
    </row>
    <row r="27" spans="1:14" ht="12">
      <c r="A27" s="18" t="s">
        <v>35</v>
      </c>
      <c r="B27" s="19" t="s">
        <v>36</v>
      </c>
      <c r="C27" s="20"/>
      <c r="D27" s="21">
        <v>1</v>
      </c>
      <c r="E27" s="22">
        <v>6100</v>
      </c>
      <c r="F27" s="22">
        <v>1100</v>
      </c>
      <c r="G27" s="22">
        <v>6100</v>
      </c>
      <c r="H27" s="22">
        <v>0</v>
      </c>
      <c r="I27" s="22">
        <v>0</v>
      </c>
      <c r="J27" s="22">
        <v>0</v>
      </c>
      <c r="K27" s="23">
        <v>6130</v>
      </c>
      <c r="L27" s="23">
        <v>1105.41</v>
      </c>
      <c r="M27" s="23">
        <v>6130</v>
      </c>
      <c r="N27" s="22">
        <f>INT((J27+M27)/G27*10000)/100</f>
        <v>100.49</v>
      </c>
    </row>
    <row r="28" spans="1:14" ht="11.25">
      <c r="A28" s="14" t="s">
        <v>37</v>
      </c>
      <c r="B28" s="15"/>
      <c r="C28" s="15"/>
      <c r="D28" s="24"/>
      <c r="E28" s="25">
        <f>SUM(E21:E27)</f>
        <v>12200</v>
      </c>
      <c r="F28" s="25">
        <f>SUM(F21:F27)</f>
        <v>2200</v>
      </c>
      <c r="G28" s="25">
        <f>SUM(G21:G27)</f>
        <v>12200</v>
      </c>
      <c r="H28" s="25">
        <f aca="true" t="shared" si="0" ref="H28:M28">SUM(H21:H27)</f>
        <v>0</v>
      </c>
      <c r="I28" s="25">
        <f t="shared" si="0"/>
        <v>0</v>
      </c>
      <c r="J28" s="25">
        <f t="shared" si="0"/>
        <v>0</v>
      </c>
      <c r="K28" s="25">
        <f>SUM(K21:K27)</f>
        <v>9154.3</v>
      </c>
      <c r="L28" s="25">
        <f t="shared" si="0"/>
        <v>1591.2600000000002</v>
      </c>
      <c r="M28" s="25">
        <f t="shared" si="0"/>
        <v>9154.3</v>
      </c>
      <c r="N28" s="26"/>
    </row>
    <row r="29" spans="1:14" ht="11.25">
      <c r="A29" s="14" t="s">
        <v>38</v>
      </c>
      <c r="B29" s="15"/>
      <c r="C29" s="15"/>
      <c r="D29" s="15"/>
      <c r="E29" s="15"/>
      <c r="F29" s="15"/>
      <c r="G29" s="15"/>
      <c r="H29" s="16"/>
      <c r="I29" s="16"/>
      <c r="J29" s="16"/>
      <c r="K29" s="16"/>
      <c r="L29" s="16"/>
      <c r="M29" s="16"/>
      <c r="N29" s="17"/>
    </row>
    <row r="30" spans="1:14" ht="12">
      <c r="A30" s="27" t="s">
        <v>39</v>
      </c>
      <c r="B30" s="14" t="s">
        <v>40</v>
      </c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7"/>
    </row>
    <row r="31" spans="1:14" ht="12">
      <c r="A31" s="27" t="s">
        <v>21</v>
      </c>
      <c r="B31" s="14" t="s">
        <v>41</v>
      </c>
      <c r="C31" s="15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">
      <c r="A32" s="27" t="s">
        <v>24</v>
      </c>
      <c r="B32" s="14" t="s">
        <v>42</v>
      </c>
      <c r="C32" s="15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">
      <c r="A33" s="27" t="s">
        <v>27</v>
      </c>
      <c r="B33" s="14" t="s">
        <v>43</v>
      </c>
      <c r="C33" s="15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">
      <c r="A34" s="27" t="s">
        <v>29</v>
      </c>
      <c r="B34" s="14" t="s">
        <v>44</v>
      </c>
      <c r="C34" s="15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">
      <c r="A35" s="27" t="s">
        <v>31</v>
      </c>
      <c r="B35" s="14" t="s">
        <v>45</v>
      </c>
      <c r="C35" s="15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">
      <c r="A36" s="27" t="s">
        <v>46</v>
      </c>
      <c r="B36" s="14" t="s">
        <v>47</v>
      </c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  <c r="N36" s="17"/>
    </row>
    <row r="37" spans="1:14" ht="12">
      <c r="A37" s="27" t="s">
        <v>48</v>
      </c>
      <c r="B37" s="14" t="s">
        <v>49</v>
      </c>
      <c r="C37" s="15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">
      <c r="A38" s="27" t="s">
        <v>50</v>
      </c>
      <c r="B38" s="14" t="s">
        <v>51</v>
      </c>
      <c r="C38" s="15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">
      <c r="A39" s="27" t="s">
        <v>52</v>
      </c>
      <c r="B39" s="14" t="s">
        <v>53</v>
      </c>
      <c r="C39" s="15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">
      <c r="A40" s="27" t="s">
        <v>54</v>
      </c>
      <c r="B40" s="14" t="s">
        <v>44</v>
      </c>
      <c r="C40" s="15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">
      <c r="A41" s="27" t="s">
        <v>55</v>
      </c>
      <c r="B41" s="14" t="s">
        <v>45</v>
      </c>
      <c r="C41" s="15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">
      <c r="A42" s="27" t="s">
        <v>56</v>
      </c>
      <c r="B42" s="14" t="s">
        <v>57</v>
      </c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7"/>
    </row>
    <row r="43" spans="1:14" ht="12">
      <c r="A43" s="27" t="s">
        <v>58</v>
      </c>
      <c r="B43" s="14" t="s">
        <v>49</v>
      </c>
      <c r="C43" s="15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>
      <c r="A44" s="27" t="s">
        <v>59</v>
      </c>
      <c r="B44" s="14" t="s">
        <v>51</v>
      </c>
      <c r="C44" s="15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">
      <c r="A45" s="27" t="s">
        <v>60</v>
      </c>
      <c r="B45" s="14" t="s">
        <v>53</v>
      </c>
      <c r="C45" s="15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">
      <c r="A46" s="27" t="s">
        <v>61</v>
      </c>
      <c r="B46" s="14" t="s">
        <v>44</v>
      </c>
      <c r="C46" s="15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">
      <c r="A47" s="27" t="s">
        <v>62</v>
      </c>
      <c r="B47" s="14" t="s">
        <v>45</v>
      </c>
      <c r="C47" s="15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">
      <c r="A48" s="27" t="s">
        <v>63</v>
      </c>
      <c r="B48" s="14" t="s">
        <v>64</v>
      </c>
      <c r="C48" s="15"/>
      <c r="D48" s="15"/>
      <c r="E48" s="15"/>
      <c r="F48" s="15"/>
      <c r="G48" s="15"/>
      <c r="H48" s="16"/>
      <c r="I48" s="16"/>
      <c r="J48" s="16"/>
      <c r="K48" s="16"/>
      <c r="L48" s="16"/>
      <c r="M48" s="16"/>
      <c r="N48" s="17"/>
    </row>
    <row r="49" spans="1:14" ht="12">
      <c r="A49" s="27" t="s">
        <v>65</v>
      </c>
      <c r="B49" s="14" t="s">
        <v>49</v>
      </c>
      <c r="C49" s="15"/>
      <c r="D49" s="24"/>
      <c r="E49" s="25">
        <f>SUM(E50:E60)</f>
        <v>30500</v>
      </c>
      <c r="F49" s="25">
        <f>SUM(F50:F60)</f>
        <v>5500</v>
      </c>
      <c r="G49" s="25">
        <f>SUM(G50:G60)</f>
        <v>30500</v>
      </c>
      <c r="H49" s="25">
        <f aca="true" t="shared" si="1" ref="H49:M49">H50+H60</f>
        <v>0</v>
      </c>
      <c r="I49" s="25">
        <f t="shared" si="1"/>
        <v>0</v>
      </c>
      <c r="J49" s="25">
        <f t="shared" si="1"/>
        <v>0</v>
      </c>
      <c r="K49" s="25">
        <f>K50+K60</f>
        <v>29516</v>
      </c>
      <c r="L49" s="25">
        <f t="shared" si="1"/>
        <v>630.79</v>
      </c>
      <c r="M49" s="25">
        <f t="shared" si="1"/>
        <v>29516</v>
      </c>
      <c r="N49" s="25">
        <f>INT((J49+M49)/G49*10000)/100</f>
        <v>96.77</v>
      </c>
    </row>
    <row r="50" spans="1:14" ht="34.5">
      <c r="A50" s="28" t="s">
        <v>66</v>
      </c>
      <c r="B50" s="29" t="s">
        <v>67</v>
      </c>
      <c r="C50" s="20" t="s">
        <v>23</v>
      </c>
      <c r="D50" s="20">
        <v>800</v>
      </c>
      <c r="E50" s="22">
        <v>19520</v>
      </c>
      <c r="F50" s="22">
        <v>3520</v>
      </c>
      <c r="G50" s="22">
        <v>19520</v>
      </c>
      <c r="H50" s="22">
        <f aca="true" t="shared" si="2" ref="H50:M50">SUM(H51:H59)</f>
        <v>0</v>
      </c>
      <c r="I50" s="22">
        <f t="shared" si="2"/>
        <v>0</v>
      </c>
      <c r="J50" s="22">
        <f t="shared" si="2"/>
        <v>0</v>
      </c>
      <c r="K50" s="22">
        <f>SUM(K51:K59)</f>
        <v>19000</v>
      </c>
      <c r="L50" s="22">
        <f t="shared" si="2"/>
        <v>0</v>
      </c>
      <c r="M50" s="22">
        <f t="shared" si="2"/>
        <v>19000</v>
      </c>
      <c r="N50" s="22"/>
    </row>
    <row r="51" spans="1:14" ht="12">
      <c r="A51" s="30" t="s">
        <v>68</v>
      </c>
      <c r="B51" s="19" t="s">
        <v>69</v>
      </c>
      <c r="C51" s="31"/>
      <c r="D51" s="31"/>
      <c r="E51" s="22"/>
      <c r="F51" s="22"/>
      <c r="G51" s="22"/>
      <c r="H51" s="22">
        <v>0</v>
      </c>
      <c r="I51" s="22">
        <v>0</v>
      </c>
      <c r="J51" s="22">
        <v>0</v>
      </c>
      <c r="K51" s="32">
        <v>2000</v>
      </c>
      <c r="L51" s="32">
        <v>0</v>
      </c>
      <c r="M51" s="32">
        <v>2000</v>
      </c>
      <c r="N51" s="22"/>
    </row>
    <row r="52" spans="1:14" ht="23.25">
      <c r="A52" s="30" t="s">
        <v>70</v>
      </c>
      <c r="B52" s="19" t="s">
        <v>71</v>
      </c>
      <c r="C52" s="31"/>
      <c r="D52" s="31"/>
      <c r="E52" s="22"/>
      <c r="F52" s="22"/>
      <c r="G52" s="22"/>
      <c r="H52" s="22">
        <v>0</v>
      </c>
      <c r="I52" s="22">
        <v>0</v>
      </c>
      <c r="J52" s="22">
        <v>0</v>
      </c>
      <c r="K52" s="32">
        <v>4000</v>
      </c>
      <c r="L52" s="32">
        <v>0</v>
      </c>
      <c r="M52" s="32">
        <v>4000</v>
      </c>
      <c r="N52" s="22"/>
    </row>
    <row r="53" spans="1:14" ht="12">
      <c r="A53" s="30" t="s">
        <v>72</v>
      </c>
      <c r="B53" s="19" t="s">
        <v>73</v>
      </c>
      <c r="C53" s="31"/>
      <c r="D53" s="31"/>
      <c r="E53" s="22"/>
      <c r="F53" s="22"/>
      <c r="G53" s="22"/>
      <c r="H53" s="22">
        <v>0</v>
      </c>
      <c r="I53" s="22">
        <v>0</v>
      </c>
      <c r="J53" s="22">
        <v>0</v>
      </c>
      <c r="K53" s="32">
        <v>1000</v>
      </c>
      <c r="L53" s="32">
        <v>0</v>
      </c>
      <c r="M53" s="32">
        <v>1000</v>
      </c>
      <c r="N53" s="22"/>
    </row>
    <row r="54" spans="1:14" ht="12">
      <c r="A54" s="30" t="s">
        <v>74</v>
      </c>
      <c r="B54" s="19" t="s">
        <v>75</v>
      </c>
      <c r="C54" s="31"/>
      <c r="D54" s="31"/>
      <c r="E54" s="22"/>
      <c r="F54" s="22"/>
      <c r="G54" s="22"/>
      <c r="H54" s="22">
        <v>0</v>
      </c>
      <c r="I54" s="22">
        <v>0</v>
      </c>
      <c r="J54" s="22">
        <v>0</v>
      </c>
      <c r="K54" s="32">
        <v>3000</v>
      </c>
      <c r="L54" s="32">
        <v>0</v>
      </c>
      <c r="M54" s="32">
        <v>3000</v>
      </c>
      <c r="N54" s="22"/>
    </row>
    <row r="55" spans="1:14" ht="12">
      <c r="A55" s="30" t="s">
        <v>76</v>
      </c>
      <c r="B55" s="19" t="s">
        <v>77</v>
      </c>
      <c r="C55" s="31"/>
      <c r="D55" s="31"/>
      <c r="E55" s="22"/>
      <c r="F55" s="22"/>
      <c r="G55" s="22"/>
      <c r="H55" s="22">
        <v>0</v>
      </c>
      <c r="I55" s="22">
        <v>0</v>
      </c>
      <c r="J55" s="22">
        <v>0</v>
      </c>
      <c r="K55" s="32">
        <v>7000</v>
      </c>
      <c r="L55" s="32">
        <v>0</v>
      </c>
      <c r="M55" s="32">
        <v>7000</v>
      </c>
      <c r="N55" s="22"/>
    </row>
    <row r="56" spans="1:14" ht="12">
      <c r="A56" s="30" t="s">
        <v>78</v>
      </c>
      <c r="B56" s="19" t="s">
        <v>79</v>
      </c>
      <c r="C56" s="31"/>
      <c r="D56" s="31"/>
      <c r="E56" s="22"/>
      <c r="F56" s="22"/>
      <c r="G56" s="22"/>
      <c r="H56" s="22">
        <v>0</v>
      </c>
      <c r="I56" s="22">
        <v>0</v>
      </c>
      <c r="J56" s="22">
        <v>0</v>
      </c>
      <c r="K56" s="32"/>
      <c r="L56" s="32"/>
      <c r="M56" s="32"/>
      <c r="N56" s="22"/>
    </row>
    <row r="57" spans="1:14" ht="12">
      <c r="A57" s="30" t="s">
        <v>80</v>
      </c>
      <c r="B57" s="19" t="s">
        <v>81</v>
      </c>
      <c r="C57" s="31"/>
      <c r="D57" s="31"/>
      <c r="E57" s="22"/>
      <c r="F57" s="22"/>
      <c r="G57" s="22"/>
      <c r="H57" s="22">
        <v>0</v>
      </c>
      <c r="I57" s="22">
        <v>0</v>
      </c>
      <c r="J57" s="22">
        <v>0</v>
      </c>
      <c r="K57" s="32"/>
      <c r="L57" s="32"/>
      <c r="M57" s="32"/>
      <c r="N57" s="22"/>
    </row>
    <row r="58" spans="1:14" ht="12">
      <c r="A58" s="30" t="s">
        <v>82</v>
      </c>
      <c r="B58" s="19" t="s">
        <v>83</v>
      </c>
      <c r="C58" s="31"/>
      <c r="D58" s="31"/>
      <c r="E58" s="22"/>
      <c r="F58" s="22"/>
      <c r="G58" s="22"/>
      <c r="H58" s="22">
        <v>0</v>
      </c>
      <c r="I58" s="22">
        <v>0</v>
      </c>
      <c r="J58" s="22">
        <v>0</v>
      </c>
      <c r="K58" s="32">
        <v>2000</v>
      </c>
      <c r="L58" s="32">
        <v>0</v>
      </c>
      <c r="M58" s="32">
        <v>2000</v>
      </c>
      <c r="N58" s="22"/>
    </row>
    <row r="59" spans="1:14" ht="12">
      <c r="A59" s="30" t="s">
        <v>84</v>
      </c>
      <c r="B59" s="19"/>
      <c r="C59" s="31"/>
      <c r="D59" s="31"/>
      <c r="E59" s="22"/>
      <c r="F59" s="22"/>
      <c r="G59" s="22"/>
      <c r="H59" s="22">
        <v>0</v>
      </c>
      <c r="I59" s="22">
        <v>0</v>
      </c>
      <c r="J59" s="22">
        <v>0</v>
      </c>
      <c r="K59" s="32"/>
      <c r="L59" s="32"/>
      <c r="M59" s="32"/>
      <c r="N59" s="22"/>
    </row>
    <row r="60" spans="1:14" ht="23.25">
      <c r="A60" s="28" t="s">
        <v>85</v>
      </c>
      <c r="B60" s="29" t="s">
        <v>86</v>
      </c>
      <c r="C60" s="20" t="s">
        <v>23</v>
      </c>
      <c r="D60" s="20">
        <v>400</v>
      </c>
      <c r="E60" s="22">
        <v>10980</v>
      </c>
      <c r="F60" s="22">
        <v>1980</v>
      </c>
      <c r="G60" s="22">
        <v>10980</v>
      </c>
      <c r="H60" s="22">
        <f aca="true" t="shared" si="3" ref="H60:M60">SUM(H61:H69)</f>
        <v>0</v>
      </c>
      <c r="I60" s="22">
        <f t="shared" si="3"/>
        <v>0</v>
      </c>
      <c r="J60" s="22">
        <f t="shared" si="3"/>
        <v>0</v>
      </c>
      <c r="K60" s="22">
        <f>SUM(K61:K69)</f>
        <v>10516</v>
      </c>
      <c r="L60" s="22">
        <f t="shared" si="3"/>
        <v>630.79</v>
      </c>
      <c r="M60" s="22">
        <f t="shared" si="3"/>
        <v>10516</v>
      </c>
      <c r="N60" s="22"/>
    </row>
    <row r="61" spans="1:14" ht="12">
      <c r="A61" s="30" t="s">
        <v>87</v>
      </c>
      <c r="B61" s="19" t="s">
        <v>69</v>
      </c>
      <c r="C61" s="31"/>
      <c r="D61" s="31"/>
      <c r="E61" s="22"/>
      <c r="F61" s="22"/>
      <c r="G61" s="22"/>
      <c r="H61" s="22">
        <v>0</v>
      </c>
      <c r="I61" s="22">
        <v>0</v>
      </c>
      <c r="J61" s="22">
        <v>0</v>
      </c>
      <c r="K61" s="32">
        <v>1600</v>
      </c>
      <c r="L61" s="32">
        <v>288.52</v>
      </c>
      <c r="M61" s="32">
        <v>1600</v>
      </c>
      <c r="N61" s="22"/>
    </row>
    <row r="62" spans="1:14" ht="23.25">
      <c r="A62" s="30" t="s">
        <v>88</v>
      </c>
      <c r="B62" s="19" t="s">
        <v>71</v>
      </c>
      <c r="C62" s="31"/>
      <c r="D62" s="31"/>
      <c r="E62" s="22"/>
      <c r="F62" s="22"/>
      <c r="G62" s="22"/>
      <c r="H62" s="22">
        <v>0</v>
      </c>
      <c r="I62" s="22">
        <v>0</v>
      </c>
      <c r="J62" s="22">
        <v>0</v>
      </c>
      <c r="K62" s="32">
        <f>600*9</f>
        <v>5400</v>
      </c>
      <c r="L62" s="32">
        <v>0</v>
      </c>
      <c r="M62" s="32">
        <f>600*9</f>
        <v>5400</v>
      </c>
      <c r="N62" s="22"/>
    </row>
    <row r="63" spans="1:14" ht="12">
      <c r="A63" s="30" t="s">
        <v>89</v>
      </c>
      <c r="B63" s="19" t="s">
        <v>73</v>
      </c>
      <c r="C63" s="31"/>
      <c r="D63" s="31"/>
      <c r="E63" s="22"/>
      <c r="F63" s="22"/>
      <c r="G63" s="22"/>
      <c r="H63" s="22">
        <v>0</v>
      </c>
      <c r="I63" s="22">
        <v>0</v>
      </c>
      <c r="J63" s="22">
        <v>0</v>
      </c>
      <c r="K63" s="32"/>
      <c r="L63" s="32"/>
      <c r="M63" s="32"/>
      <c r="N63" s="22"/>
    </row>
    <row r="64" spans="1:14" ht="12">
      <c r="A64" s="30" t="s">
        <v>90</v>
      </c>
      <c r="B64" s="19" t="s">
        <v>75</v>
      </c>
      <c r="C64" s="31"/>
      <c r="D64" s="31"/>
      <c r="E64" s="22"/>
      <c r="F64" s="22"/>
      <c r="G64" s="22"/>
      <c r="H64" s="22">
        <v>0</v>
      </c>
      <c r="I64" s="22">
        <v>0</v>
      </c>
      <c r="J64" s="22">
        <v>0</v>
      </c>
      <c r="K64" s="32"/>
      <c r="L64" s="32"/>
      <c r="M64" s="32"/>
      <c r="N64" s="22"/>
    </row>
    <row r="65" spans="1:14" ht="12">
      <c r="A65" s="30" t="s">
        <v>91</v>
      </c>
      <c r="B65" s="19" t="s">
        <v>77</v>
      </c>
      <c r="C65" s="31"/>
      <c r="D65" s="31"/>
      <c r="E65" s="22"/>
      <c r="F65" s="22"/>
      <c r="G65" s="22"/>
      <c r="H65" s="22">
        <v>0</v>
      </c>
      <c r="I65" s="22">
        <v>0</v>
      </c>
      <c r="J65" s="22">
        <v>0</v>
      </c>
      <c r="K65" s="32">
        <f>1440</f>
        <v>1440</v>
      </c>
      <c r="L65" s="32">
        <v>94.21</v>
      </c>
      <c r="M65" s="32">
        <v>1440</v>
      </c>
      <c r="N65" s="22"/>
    </row>
    <row r="66" spans="1:14" ht="12">
      <c r="A66" s="30" t="s">
        <v>92</v>
      </c>
      <c r="B66" s="19" t="s">
        <v>79</v>
      </c>
      <c r="C66" s="31"/>
      <c r="D66" s="31"/>
      <c r="E66" s="22"/>
      <c r="F66" s="22"/>
      <c r="G66" s="22"/>
      <c r="H66" s="22">
        <v>0</v>
      </c>
      <c r="I66" s="22">
        <v>0</v>
      </c>
      <c r="J66" s="22">
        <v>0</v>
      </c>
      <c r="K66" s="32"/>
      <c r="L66" s="32"/>
      <c r="M66" s="32"/>
      <c r="N66" s="22"/>
    </row>
    <row r="67" spans="1:14" ht="12">
      <c r="A67" s="30" t="s">
        <v>93</v>
      </c>
      <c r="B67" s="19" t="s">
        <v>81</v>
      </c>
      <c r="C67" s="31"/>
      <c r="D67" s="31"/>
      <c r="E67" s="22"/>
      <c r="F67" s="22"/>
      <c r="G67" s="22"/>
      <c r="H67" s="22">
        <v>0</v>
      </c>
      <c r="I67" s="22">
        <v>0</v>
      </c>
      <c r="J67" s="22">
        <v>0</v>
      </c>
      <c r="K67" s="32">
        <v>1100</v>
      </c>
      <c r="L67" s="32">
        <v>72.06</v>
      </c>
      <c r="M67" s="32">
        <v>1100</v>
      </c>
      <c r="N67" s="22"/>
    </row>
    <row r="68" spans="1:14" ht="12">
      <c r="A68" s="30" t="s">
        <v>94</v>
      </c>
      <c r="B68" s="19" t="s">
        <v>83</v>
      </c>
      <c r="C68" s="31"/>
      <c r="D68" s="31"/>
      <c r="E68" s="22"/>
      <c r="F68" s="22"/>
      <c r="G68" s="22"/>
      <c r="H68" s="22">
        <v>0</v>
      </c>
      <c r="I68" s="22">
        <v>0</v>
      </c>
      <c r="J68" s="22">
        <v>0</v>
      </c>
      <c r="K68" s="32"/>
      <c r="L68" s="32"/>
      <c r="M68" s="32"/>
      <c r="N68" s="22"/>
    </row>
    <row r="69" spans="1:14" ht="12">
      <c r="A69" s="30" t="s">
        <v>95</v>
      </c>
      <c r="B69" s="19" t="s">
        <v>96</v>
      </c>
      <c r="C69" s="31"/>
      <c r="D69" s="31"/>
      <c r="E69" s="22"/>
      <c r="F69" s="22"/>
      <c r="G69" s="22"/>
      <c r="H69" s="22">
        <v>0</v>
      </c>
      <c r="I69" s="22">
        <v>0</v>
      </c>
      <c r="J69" s="22">
        <v>0</v>
      </c>
      <c r="K69" s="32">
        <v>976</v>
      </c>
      <c r="L69" s="32">
        <v>176</v>
      </c>
      <c r="M69" s="32">
        <v>976</v>
      </c>
      <c r="N69" s="22"/>
    </row>
    <row r="70" spans="1:14" ht="12">
      <c r="A70" s="27" t="s">
        <v>97</v>
      </c>
      <c r="B70" s="14" t="s">
        <v>51</v>
      </c>
      <c r="C70" s="15"/>
      <c r="D70" s="24"/>
      <c r="E70" s="25">
        <f>SUM(E71:E148)</f>
        <v>240340</v>
      </c>
      <c r="F70" s="25">
        <f>SUM(F71:F148)</f>
        <v>43340</v>
      </c>
      <c r="G70" s="25">
        <f>SUM(G71:G148)</f>
        <v>240340</v>
      </c>
      <c r="H70" s="25">
        <f aca="true" t="shared" si="4" ref="H70:M70">H71+H78+H85+H92+H99+H106+H113+H120+H127+H134+H141+H148</f>
        <v>0</v>
      </c>
      <c r="I70" s="25">
        <f t="shared" si="4"/>
        <v>0</v>
      </c>
      <c r="J70" s="25">
        <f t="shared" si="4"/>
        <v>0</v>
      </c>
      <c r="K70" s="25">
        <f>K71+K78+K85+K92+K99+K106+K113+K120+K127+K134+K141+K148</f>
        <v>47310</v>
      </c>
      <c r="L70" s="25">
        <f t="shared" si="4"/>
        <v>8531.32</v>
      </c>
      <c r="M70" s="25">
        <f t="shared" si="4"/>
        <v>47310</v>
      </c>
      <c r="N70" s="25">
        <f>INT((J70+M70)/G70*10000)/100</f>
        <v>19.68</v>
      </c>
    </row>
    <row r="71" spans="1:14" ht="34.5">
      <c r="A71" s="28" t="s">
        <v>98</v>
      </c>
      <c r="B71" s="29" t="s">
        <v>99</v>
      </c>
      <c r="C71" s="20" t="s">
        <v>100</v>
      </c>
      <c r="D71" s="20">
        <v>1</v>
      </c>
      <c r="E71" s="22">
        <v>12200</v>
      </c>
      <c r="F71" s="22">
        <v>2200</v>
      </c>
      <c r="G71" s="22">
        <v>12200</v>
      </c>
      <c r="H71" s="22">
        <f aca="true" t="shared" si="5" ref="H71:M71">SUM(H72:H77)</f>
        <v>0</v>
      </c>
      <c r="I71" s="22">
        <f t="shared" si="5"/>
        <v>0</v>
      </c>
      <c r="J71" s="22">
        <f t="shared" si="5"/>
        <v>0</v>
      </c>
      <c r="K71" s="22">
        <f>SUM(K72:K77)</f>
        <v>3200</v>
      </c>
      <c r="L71" s="22">
        <f t="shared" si="5"/>
        <v>577.0500000000001</v>
      </c>
      <c r="M71" s="22">
        <f t="shared" si="5"/>
        <v>3200</v>
      </c>
      <c r="N71" s="22"/>
    </row>
    <row r="72" spans="1:14" ht="12">
      <c r="A72" s="30" t="s">
        <v>101</v>
      </c>
      <c r="B72" s="19" t="s">
        <v>102</v>
      </c>
      <c r="C72" s="31"/>
      <c r="D72" s="31"/>
      <c r="E72" s="22"/>
      <c r="F72" s="22"/>
      <c r="G72" s="22"/>
      <c r="H72" s="22">
        <v>0</v>
      </c>
      <c r="I72" s="22">
        <v>0</v>
      </c>
      <c r="J72" s="22">
        <v>0</v>
      </c>
      <c r="K72" s="32">
        <v>3200</v>
      </c>
      <c r="L72" s="32">
        <v>577.0500000000001</v>
      </c>
      <c r="M72" s="32">
        <v>3200</v>
      </c>
      <c r="N72" s="22"/>
    </row>
    <row r="73" spans="1:14" ht="12">
      <c r="A73" s="30" t="s">
        <v>103</v>
      </c>
      <c r="B73" s="19" t="s">
        <v>104</v>
      </c>
      <c r="C73" s="31"/>
      <c r="D73" s="31"/>
      <c r="E73" s="22"/>
      <c r="F73" s="22"/>
      <c r="G73" s="22"/>
      <c r="H73" s="22">
        <v>0</v>
      </c>
      <c r="I73" s="22">
        <v>0</v>
      </c>
      <c r="J73" s="22">
        <v>0</v>
      </c>
      <c r="K73" s="32"/>
      <c r="L73" s="32"/>
      <c r="M73" s="32"/>
      <c r="N73" s="22"/>
    </row>
    <row r="74" spans="1:14" ht="12">
      <c r="A74" s="30" t="s">
        <v>105</v>
      </c>
      <c r="B74" s="19" t="s">
        <v>106</v>
      </c>
      <c r="C74" s="31"/>
      <c r="D74" s="31"/>
      <c r="E74" s="22"/>
      <c r="F74" s="22"/>
      <c r="G74" s="22"/>
      <c r="H74" s="22">
        <v>0</v>
      </c>
      <c r="I74" s="22">
        <v>0</v>
      </c>
      <c r="J74" s="22">
        <v>0</v>
      </c>
      <c r="K74" s="32"/>
      <c r="L74" s="32"/>
      <c r="M74" s="32"/>
      <c r="N74" s="22"/>
    </row>
    <row r="75" spans="1:14" ht="12">
      <c r="A75" s="30" t="s">
        <v>107</v>
      </c>
      <c r="B75" s="19" t="s">
        <v>108</v>
      </c>
      <c r="C75" s="31"/>
      <c r="D75" s="31"/>
      <c r="E75" s="22"/>
      <c r="F75" s="22"/>
      <c r="G75" s="22"/>
      <c r="H75" s="22">
        <v>0</v>
      </c>
      <c r="I75" s="22">
        <v>0</v>
      </c>
      <c r="J75" s="22">
        <v>0</v>
      </c>
      <c r="K75" s="32"/>
      <c r="L75" s="32"/>
      <c r="M75" s="32"/>
      <c r="N75" s="22"/>
    </row>
    <row r="76" spans="1:14" ht="12">
      <c r="A76" s="30" t="s">
        <v>109</v>
      </c>
      <c r="B76" s="19" t="s">
        <v>110</v>
      </c>
      <c r="C76" s="31"/>
      <c r="D76" s="31"/>
      <c r="E76" s="22"/>
      <c r="F76" s="22"/>
      <c r="G76" s="22"/>
      <c r="H76" s="22">
        <v>0</v>
      </c>
      <c r="I76" s="22">
        <v>0</v>
      </c>
      <c r="J76" s="22">
        <v>0</v>
      </c>
      <c r="K76" s="32"/>
      <c r="L76" s="32"/>
      <c r="M76" s="32"/>
      <c r="N76" s="22"/>
    </row>
    <row r="77" spans="1:14" ht="12">
      <c r="A77" s="30" t="s">
        <v>84</v>
      </c>
      <c r="B77" s="19"/>
      <c r="C77" s="31"/>
      <c r="D77" s="31"/>
      <c r="E77" s="22"/>
      <c r="F77" s="22"/>
      <c r="G77" s="22"/>
      <c r="H77" s="22">
        <v>0</v>
      </c>
      <c r="I77" s="22">
        <v>0</v>
      </c>
      <c r="J77" s="22">
        <v>0</v>
      </c>
      <c r="K77" s="32"/>
      <c r="L77" s="32"/>
      <c r="M77" s="32"/>
      <c r="N77" s="22"/>
    </row>
    <row r="78" spans="1:14" ht="23.25">
      <c r="A78" s="28" t="s">
        <v>111</v>
      </c>
      <c r="B78" s="29" t="s">
        <v>112</v>
      </c>
      <c r="C78" s="20" t="s">
        <v>100</v>
      </c>
      <c r="D78" s="20">
        <v>1</v>
      </c>
      <c r="E78" s="22">
        <v>12200</v>
      </c>
      <c r="F78" s="22">
        <v>2200</v>
      </c>
      <c r="G78" s="22">
        <v>12200</v>
      </c>
      <c r="H78" s="22">
        <f aca="true" t="shared" si="6" ref="H78:M78">SUM(H79:H84)</f>
        <v>0</v>
      </c>
      <c r="I78" s="22">
        <f t="shared" si="6"/>
        <v>0</v>
      </c>
      <c r="J78" s="22">
        <f t="shared" si="6"/>
        <v>0</v>
      </c>
      <c r="K78" s="22">
        <f t="shared" si="6"/>
        <v>13000</v>
      </c>
      <c r="L78" s="22">
        <f t="shared" si="6"/>
        <v>2344.27</v>
      </c>
      <c r="M78" s="22">
        <f t="shared" si="6"/>
        <v>13000</v>
      </c>
      <c r="N78" s="22"/>
    </row>
    <row r="79" spans="1:14" ht="12">
      <c r="A79" s="30" t="s">
        <v>113</v>
      </c>
      <c r="B79" s="19" t="s">
        <v>102</v>
      </c>
      <c r="C79" s="31"/>
      <c r="D79" s="31"/>
      <c r="E79" s="22"/>
      <c r="F79" s="22"/>
      <c r="G79" s="22"/>
      <c r="H79" s="22">
        <v>0</v>
      </c>
      <c r="I79" s="22">
        <v>0</v>
      </c>
      <c r="J79" s="22">
        <v>0</v>
      </c>
      <c r="K79" s="32">
        <v>2000</v>
      </c>
      <c r="L79" s="32">
        <v>360.66</v>
      </c>
      <c r="M79" s="32">
        <v>2000</v>
      </c>
      <c r="N79" s="22"/>
    </row>
    <row r="80" spans="1:14" ht="12">
      <c r="A80" s="30" t="s">
        <v>114</v>
      </c>
      <c r="B80" s="19" t="s">
        <v>104</v>
      </c>
      <c r="C80" s="31"/>
      <c r="D80" s="31"/>
      <c r="E80" s="22"/>
      <c r="F80" s="22"/>
      <c r="G80" s="22"/>
      <c r="H80" s="22">
        <v>0</v>
      </c>
      <c r="I80" s="22">
        <v>0</v>
      </c>
      <c r="J80" s="22">
        <v>0</v>
      </c>
      <c r="K80" s="32">
        <v>11000</v>
      </c>
      <c r="L80" s="32">
        <v>1983.61</v>
      </c>
      <c r="M80" s="32">
        <v>11000</v>
      </c>
      <c r="N80" s="22"/>
    </row>
    <row r="81" spans="1:14" ht="12">
      <c r="A81" s="30" t="s">
        <v>115</v>
      </c>
      <c r="B81" s="19" t="s">
        <v>106</v>
      </c>
      <c r="C81" s="31"/>
      <c r="D81" s="31"/>
      <c r="E81" s="22"/>
      <c r="F81" s="22"/>
      <c r="G81" s="22"/>
      <c r="H81" s="22">
        <v>0</v>
      </c>
      <c r="I81" s="22">
        <v>0</v>
      </c>
      <c r="J81" s="22">
        <v>0</v>
      </c>
      <c r="K81" s="32"/>
      <c r="L81" s="32"/>
      <c r="M81" s="32"/>
      <c r="N81" s="22"/>
    </row>
    <row r="82" spans="1:14" ht="12">
      <c r="A82" s="30" t="s">
        <v>116</v>
      </c>
      <c r="B82" s="19" t="s">
        <v>108</v>
      </c>
      <c r="C82" s="31"/>
      <c r="D82" s="31"/>
      <c r="E82" s="22"/>
      <c r="F82" s="22"/>
      <c r="G82" s="22"/>
      <c r="H82" s="22">
        <v>0</v>
      </c>
      <c r="I82" s="22">
        <v>0</v>
      </c>
      <c r="J82" s="22">
        <v>0</v>
      </c>
      <c r="K82" s="32"/>
      <c r="L82" s="32"/>
      <c r="M82" s="32"/>
      <c r="N82" s="22"/>
    </row>
    <row r="83" spans="1:14" ht="12">
      <c r="A83" s="30" t="s">
        <v>117</v>
      </c>
      <c r="B83" s="19" t="s">
        <v>110</v>
      </c>
      <c r="C83" s="31"/>
      <c r="D83" s="31"/>
      <c r="E83" s="22"/>
      <c r="F83" s="22"/>
      <c r="G83" s="22"/>
      <c r="H83" s="22">
        <v>0</v>
      </c>
      <c r="I83" s="22">
        <v>0</v>
      </c>
      <c r="J83" s="22">
        <v>0</v>
      </c>
      <c r="K83" s="32"/>
      <c r="L83" s="32"/>
      <c r="M83" s="32"/>
      <c r="N83" s="22"/>
    </row>
    <row r="84" spans="1:14" ht="12">
      <c r="A84" s="30" t="s">
        <v>84</v>
      </c>
      <c r="B84" s="19"/>
      <c r="C84" s="31"/>
      <c r="D84" s="31"/>
      <c r="E84" s="22"/>
      <c r="F84" s="22"/>
      <c r="G84" s="22"/>
      <c r="H84" s="22">
        <v>0</v>
      </c>
      <c r="I84" s="22">
        <v>0</v>
      </c>
      <c r="J84" s="22">
        <v>0</v>
      </c>
      <c r="K84" s="32"/>
      <c r="L84" s="32"/>
      <c r="M84" s="32"/>
      <c r="N84" s="22"/>
    </row>
    <row r="85" spans="1:14" ht="34.5">
      <c r="A85" s="28" t="s">
        <v>118</v>
      </c>
      <c r="B85" s="29" t="s">
        <v>119</v>
      </c>
      <c r="C85" s="20" t="s">
        <v>100</v>
      </c>
      <c r="D85" s="20">
        <v>1</v>
      </c>
      <c r="E85" s="22">
        <v>30500</v>
      </c>
      <c r="F85" s="22">
        <v>5500</v>
      </c>
      <c r="G85" s="22">
        <v>30500</v>
      </c>
      <c r="H85" s="22">
        <f aca="true" t="shared" si="7" ref="H85:M85">SUM(H86:H91)</f>
        <v>0</v>
      </c>
      <c r="I85" s="22">
        <f t="shared" si="7"/>
        <v>0</v>
      </c>
      <c r="J85" s="22">
        <f t="shared" si="7"/>
        <v>0</v>
      </c>
      <c r="K85" s="22">
        <f t="shared" si="7"/>
        <v>0</v>
      </c>
      <c r="L85" s="22">
        <f t="shared" si="7"/>
        <v>0</v>
      </c>
      <c r="M85" s="22">
        <f t="shared" si="7"/>
        <v>0</v>
      </c>
      <c r="N85" s="22"/>
    </row>
    <row r="86" spans="1:14" ht="12">
      <c r="A86" s="30" t="s">
        <v>120</v>
      </c>
      <c r="B86" s="19" t="s">
        <v>102</v>
      </c>
      <c r="C86" s="31"/>
      <c r="D86" s="31"/>
      <c r="E86" s="22"/>
      <c r="F86" s="22"/>
      <c r="G86" s="22"/>
      <c r="H86" s="22">
        <v>0</v>
      </c>
      <c r="I86" s="22">
        <v>0</v>
      </c>
      <c r="J86" s="22">
        <v>0</v>
      </c>
      <c r="K86" s="32"/>
      <c r="L86" s="32"/>
      <c r="M86" s="32"/>
      <c r="N86" s="22"/>
    </row>
    <row r="87" spans="1:14" ht="12">
      <c r="A87" s="30" t="s">
        <v>121</v>
      </c>
      <c r="B87" s="19" t="s">
        <v>104</v>
      </c>
      <c r="C87" s="31"/>
      <c r="D87" s="31"/>
      <c r="E87" s="22"/>
      <c r="F87" s="22"/>
      <c r="G87" s="22"/>
      <c r="H87" s="22">
        <v>0</v>
      </c>
      <c r="I87" s="22">
        <v>0</v>
      </c>
      <c r="J87" s="22">
        <v>0</v>
      </c>
      <c r="K87" s="32"/>
      <c r="L87" s="32"/>
      <c r="M87" s="32"/>
      <c r="N87" s="22"/>
    </row>
    <row r="88" spans="1:14" ht="12">
      <c r="A88" s="30" t="s">
        <v>122</v>
      </c>
      <c r="B88" s="19" t="s">
        <v>106</v>
      </c>
      <c r="C88" s="31"/>
      <c r="D88" s="31"/>
      <c r="E88" s="22"/>
      <c r="F88" s="22"/>
      <c r="G88" s="22"/>
      <c r="H88" s="22">
        <v>0</v>
      </c>
      <c r="I88" s="22">
        <v>0</v>
      </c>
      <c r="J88" s="22">
        <v>0</v>
      </c>
      <c r="K88" s="32"/>
      <c r="L88" s="32"/>
      <c r="M88" s="32"/>
      <c r="N88" s="22"/>
    </row>
    <row r="89" spans="1:14" ht="12">
      <c r="A89" s="30" t="s">
        <v>123</v>
      </c>
      <c r="B89" s="19" t="s">
        <v>108</v>
      </c>
      <c r="C89" s="31"/>
      <c r="D89" s="31"/>
      <c r="E89" s="22"/>
      <c r="F89" s="22"/>
      <c r="G89" s="22"/>
      <c r="H89" s="22">
        <v>0</v>
      </c>
      <c r="I89" s="22">
        <v>0</v>
      </c>
      <c r="J89" s="22">
        <v>0</v>
      </c>
      <c r="K89" s="32"/>
      <c r="L89" s="32"/>
      <c r="M89" s="32"/>
      <c r="N89" s="22"/>
    </row>
    <row r="90" spans="1:14" ht="12">
      <c r="A90" s="30" t="s">
        <v>124</v>
      </c>
      <c r="B90" s="19" t="s">
        <v>110</v>
      </c>
      <c r="C90" s="31"/>
      <c r="D90" s="31"/>
      <c r="E90" s="22"/>
      <c r="F90" s="22"/>
      <c r="G90" s="22"/>
      <c r="H90" s="22">
        <v>0</v>
      </c>
      <c r="I90" s="22">
        <v>0</v>
      </c>
      <c r="J90" s="22">
        <v>0</v>
      </c>
      <c r="K90" s="32"/>
      <c r="L90" s="32"/>
      <c r="M90" s="32"/>
      <c r="N90" s="22"/>
    </row>
    <row r="91" spans="1:14" ht="12">
      <c r="A91" s="30" t="s">
        <v>84</v>
      </c>
      <c r="B91" s="19"/>
      <c r="C91" s="31"/>
      <c r="D91" s="31"/>
      <c r="E91" s="22"/>
      <c r="F91" s="22"/>
      <c r="G91" s="22"/>
      <c r="H91" s="22">
        <v>0</v>
      </c>
      <c r="I91" s="22">
        <v>0</v>
      </c>
      <c r="J91" s="22">
        <v>0</v>
      </c>
      <c r="K91" s="32"/>
      <c r="L91" s="32"/>
      <c r="M91" s="32"/>
      <c r="N91" s="22"/>
    </row>
    <row r="92" spans="1:14" ht="23.25">
      <c r="A92" s="28" t="s">
        <v>125</v>
      </c>
      <c r="B92" s="29" t="s">
        <v>126</v>
      </c>
      <c r="C92" s="20" t="s">
        <v>100</v>
      </c>
      <c r="D92" s="20">
        <v>1</v>
      </c>
      <c r="E92" s="22">
        <v>18300</v>
      </c>
      <c r="F92" s="22">
        <v>3300</v>
      </c>
      <c r="G92" s="22">
        <v>18300</v>
      </c>
      <c r="H92" s="22">
        <f aca="true" t="shared" si="8" ref="H92:M92">SUM(H93:H98)</f>
        <v>0</v>
      </c>
      <c r="I92" s="22">
        <f t="shared" si="8"/>
        <v>0</v>
      </c>
      <c r="J92" s="22">
        <f t="shared" si="8"/>
        <v>0</v>
      </c>
      <c r="K92" s="22">
        <f t="shared" si="8"/>
        <v>0</v>
      </c>
      <c r="L92" s="22">
        <f t="shared" si="8"/>
        <v>0</v>
      </c>
      <c r="M92" s="22">
        <f t="shared" si="8"/>
        <v>0</v>
      </c>
      <c r="N92" s="22"/>
    </row>
    <row r="93" spans="1:14" ht="12">
      <c r="A93" s="30" t="s">
        <v>127</v>
      </c>
      <c r="B93" s="19" t="s">
        <v>102</v>
      </c>
      <c r="C93" s="31"/>
      <c r="D93" s="31"/>
      <c r="E93" s="22"/>
      <c r="F93" s="22"/>
      <c r="G93" s="22"/>
      <c r="H93" s="22">
        <v>0</v>
      </c>
      <c r="I93" s="22">
        <v>0</v>
      </c>
      <c r="J93" s="22">
        <v>0</v>
      </c>
      <c r="K93" s="32"/>
      <c r="L93" s="32"/>
      <c r="M93" s="32"/>
      <c r="N93" s="22"/>
    </row>
    <row r="94" spans="1:14" ht="12">
      <c r="A94" s="30" t="s">
        <v>128</v>
      </c>
      <c r="B94" s="19" t="s">
        <v>104</v>
      </c>
      <c r="C94" s="31"/>
      <c r="D94" s="31"/>
      <c r="E94" s="22"/>
      <c r="F94" s="22"/>
      <c r="G94" s="22"/>
      <c r="H94" s="22">
        <v>0</v>
      </c>
      <c r="I94" s="22">
        <v>0</v>
      </c>
      <c r="J94" s="22">
        <v>0</v>
      </c>
      <c r="K94" s="32"/>
      <c r="L94" s="32"/>
      <c r="M94" s="32"/>
      <c r="N94" s="22"/>
    </row>
    <row r="95" spans="1:14" ht="12">
      <c r="A95" s="30" t="s">
        <v>129</v>
      </c>
      <c r="B95" s="19" t="s">
        <v>106</v>
      </c>
      <c r="C95" s="31"/>
      <c r="D95" s="31"/>
      <c r="E95" s="22"/>
      <c r="F95" s="22"/>
      <c r="G95" s="22"/>
      <c r="H95" s="22">
        <v>0</v>
      </c>
      <c r="I95" s="22">
        <v>0</v>
      </c>
      <c r="J95" s="22">
        <v>0</v>
      </c>
      <c r="K95" s="32"/>
      <c r="L95" s="32"/>
      <c r="M95" s="32"/>
      <c r="N95" s="22"/>
    </row>
    <row r="96" spans="1:14" ht="12">
      <c r="A96" s="30" t="s">
        <v>130</v>
      </c>
      <c r="B96" s="19" t="s">
        <v>108</v>
      </c>
      <c r="C96" s="31"/>
      <c r="D96" s="31"/>
      <c r="E96" s="22"/>
      <c r="F96" s="22"/>
      <c r="G96" s="22"/>
      <c r="H96" s="22">
        <v>0</v>
      </c>
      <c r="I96" s="22">
        <v>0</v>
      </c>
      <c r="J96" s="22">
        <v>0</v>
      </c>
      <c r="K96" s="32"/>
      <c r="L96" s="32"/>
      <c r="M96" s="32"/>
      <c r="N96" s="22"/>
    </row>
    <row r="97" spans="1:14" ht="12">
      <c r="A97" s="30" t="s">
        <v>131</v>
      </c>
      <c r="B97" s="19" t="s">
        <v>110</v>
      </c>
      <c r="C97" s="31"/>
      <c r="D97" s="31"/>
      <c r="E97" s="22"/>
      <c r="F97" s="22"/>
      <c r="G97" s="22"/>
      <c r="H97" s="22">
        <v>0</v>
      </c>
      <c r="I97" s="22">
        <v>0</v>
      </c>
      <c r="J97" s="22">
        <v>0</v>
      </c>
      <c r="K97" s="32"/>
      <c r="L97" s="32"/>
      <c r="M97" s="32"/>
      <c r="N97" s="22"/>
    </row>
    <row r="98" spans="1:14" ht="12">
      <c r="A98" s="30" t="s">
        <v>84</v>
      </c>
      <c r="B98" s="19"/>
      <c r="C98" s="31"/>
      <c r="D98" s="31"/>
      <c r="E98" s="22"/>
      <c r="F98" s="22"/>
      <c r="G98" s="22"/>
      <c r="H98" s="22">
        <v>0</v>
      </c>
      <c r="I98" s="22">
        <v>0</v>
      </c>
      <c r="J98" s="22">
        <v>0</v>
      </c>
      <c r="K98" s="32"/>
      <c r="L98" s="32"/>
      <c r="M98" s="32"/>
      <c r="N98" s="22"/>
    </row>
    <row r="99" spans="1:14" ht="23.25">
      <c r="A99" s="28" t="s">
        <v>132</v>
      </c>
      <c r="B99" s="29" t="s">
        <v>133</v>
      </c>
      <c r="C99" s="20" t="s">
        <v>100</v>
      </c>
      <c r="D99" s="20">
        <v>1</v>
      </c>
      <c r="E99" s="22">
        <v>19520</v>
      </c>
      <c r="F99" s="22">
        <v>3520</v>
      </c>
      <c r="G99" s="22">
        <v>19520</v>
      </c>
      <c r="H99" s="22">
        <f aca="true" t="shared" si="9" ref="H99:M99">SUM(H100:H105)</f>
        <v>0</v>
      </c>
      <c r="I99" s="22">
        <f t="shared" si="9"/>
        <v>0</v>
      </c>
      <c r="J99" s="22">
        <f t="shared" si="9"/>
        <v>0</v>
      </c>
      <c r="K99" s="22">
        <f t="shared" si="9"/>
        <v>0</v>
      </c>
      <c r="L99" s="22">
        <f t="shared" si="9"/>
        <v>0</v>
      </c>
      <c r="M99" s="22">
        <f t="shared" si="9"/>
        <v>0</v>
      </c>
      <c r="N99" s="22"/>
    </row>
    <row r="100" spans="1:14" ht="12">
      <c r="A100" s="30" t="s">
        <v>134</v>
      </c>
      <c r="B100" s="19" t="s">
        <v>102</v>
      </c>
      <c r="C100" s="31"/>
      <c r="D100" s="31"/>
      <c r="E100" s="22"/>
      <c r="F100" s="22"/>
      <c r="G100" s="22"/>
      <c r="H100" s="22">
        <v>0</v>
      </c>
      <c r="I100" s="22">
        <v>0</v>
      </c>
      <c r="J100" s="22">
        <v>0</v>
      </c>
      <c r="K100" s="32"/>
      <c r="L100" s="32"/>
      <c r="M100" s="32"/>
      <c r="N100" s="22"/>
    </row>
    <row r="101" spans="1:14" ht="12">
      <c r="A101" s="30" t="s">
        <v>135</v>
      </c>
      <c r="B101" s="19" t="s">
        <v>104</v>
      </c>
      <c r="C101" s="31"/>
      <c r="D101" s="31"/>
      <c r="E101" s="22"/>
      <c r="F101" s="22"/>
      <c r="G101" s="22"/>
      <c r="H101" s="22">
        <v>0</v>
      </c>
      <c r="I101" s="22">
        <v>0</v>
      </c>
      <c r="J101" s="22">
        <v>0</v>
      </c>
      <c r="K101" s="32"/>
      <c r="L101" s="32"/>
      <c r="M101" s="32"/>
      <c r="N101" s="22"/>
    </row>
    <row r="102" spans="1:14" ht="12">
      <c r="A102" s="30" t="s">
        <v>136</v>
      </c>
      <c r="B102" s="19" t="s">
        <v>106</v>
      </c>
      <c r="C102" s="31"/>
      <c r="D102" s="31"/>
      <c r="E102" s="22"/>
      <c r="F102" s="22"/>
      <c r="G102" s="22"/>
      <c r="H102" s="22">
        <v>0</v>
      </c>
      <c r="I102" s="22">
        <v>0</v>
      </c>
      <c r="J102" s="22">
        <v>0</v>
      </c>
      <c r="K102" s="32"/>
      <c r="L102" s="32"/>
      <c r="M102" s="32"/>
      <c r="N102" s="22"/>
    </row>
    <row r="103" spans="1:14" ht="12">
      <c r="A103" s="30" t="s">
        <v>137</v>
      </c>
      <c r="B103" s="19" t="s">
        <v>108</v>
      </c>
      <c r="C103" s="31"/>
      <c r="D103" s="31"/>
      <c r="E103" s="22"/>
      <c r="F103" s="22"/>
      <c r="G103" s="22"/>
      <c r="H103" s="22">
        <v>0</v>
      </c>
      <c r="I103" s="22">
        <v>0</v>
      </c>
      <c r="J103" s="22">
        <v>0</v>
      </c>
      <c r="K103" s="32"/>
      <c r="L103" s="32"/>
      <c r="M103" s="32"/>
      <c r="N103" s="22"/>
    </row>
    <row r="104" spans="1:14" ht="12">
      <c r="A104" s="30" t="s">
        <v>138</v>
      </c>
      <c r="B104" s="19" t="s">
        <v>110</v>
      </c>
      <c r="C104" s="31"/>
      <c r="D104" s="31"/>
      <c r="E104" s="22"/>
      <c r="F104" s="22"/>
      <c r="G104" s="22"/>
      <c r="H104" s="22">
        <v>0</v>
      </c>
      <c r="I104" s="22">
        <v>0</v>
      </c>
      <c r="J104" s="22">
        <v>0</v>
      </c>
      <c r="K104" s="32"/>
      <c r="L104" s="32"/>
      <c r="M104" s="32"/>
      <c r="N104" s="22"/>
    </row>
    <row r="105" spans="1:14" ht="12">
      <c r="A105" s="30" t="s">
        <v>84</v>
      </c>
      <c r="B105" s="19"/>
      <c r="C105" s="31"/>
      <c r="D105" s="31"/>
      <c r="E105" s="22"/>
      <c r="F105" s="22"/>
      <c r="G105" s="22"/>
      <c r="H105" s="22">
        <v>0</v>
      </c>
      <c r="I105" s="22">
        <v>0</v>
      </c>
      <c r="J105" s="22">
        <v>0</v>
      </c>
      <c r="K105" s="32"/>
      <c r="L105" s="32"/>
      <c r="M105" s="32"/>
      <c r="N105" s="22"/>
    </row>
    <row r="106" spans="1:14" ht="34.5">
      <c r="A106" s="28" t="s">
        <v>139</v>
      </c>
      <c r="B106" s="29" t="s">
        <v>140</v>
      </c>
      <c r="C106" s="20" t="s">
        <v>100</v>
      </c>
      <c r="D106" s="20">
        <v>1</v>
      </c>
      <c r="E106" s="22">
        <v>21960</v>
      </c>
      <c r="F106" s="22">
        <v>3960</v>
      </c>
      <c r="G106" s="22">
        <v>21960</v>
      </c>
      <c r="H106" s="22">
        <f aca="true" t="shared" si="10" ref="H106:M106">SUM(H107:H112)</f>
        <v>0</v>
      </c>
      <c r="I106" s="22">
        <f t="shared" si="10"/>
        <v>0</v>
      </c>
      <c r="J106" s="22">
        <f t="shared" si="10"/>
        <v>0</v>
      </c>
      <c r="K106" s="22">
        <f t="shared" si="10"/>
        <v>6710</v>
      </c>
      <c r="L106" s="22">
        <f t="shared" si="10"/>
        <v>1210</v>
      </c>
      <c r="M106" s="22">
        <f t="shared" si="10"/>
        <v>6710</v>
      </c>
      <c r="N106" s="22"/>
    </row>
    <row r="107" spans="1:14" ht="12">
      <c r="A107" s="30" t="s">
        <v>141</v>
      </c>
      <c r="B107" s="19" t="s">
        <v>102</v>
      </c>
      <c r="C107" s="31"/>
      <c r="D107" s="31"/>
      <c r="E107" s="22"/>
      <c r="F107" s="22"/>
      <c r="G107" s="22"/>
      <c r="H107" s="22">
        <v>0</v>
      </c>
      <c r="I107" s="22">
        <v>0</v>
      </c>
      <c r="J107" s="22">
        <v>0</v>
      </c>
      <c r="K107" s="32">
        <v>6710</v>
      </c>
      <c r="L107" s="32">
        <v>1210</v>
      </c>
      <c r="M107" s="32">
        <v>6710</v>
      </c>
      <c r="N107" s="22"/>
    </row>
    <row r="108" spans="1:14" ht="12">
      <c r="A108" s="30" t="s">
        <v>142</v>
      </c>
      <c r="B108" s="19" t="s">
        <v>104</v>
      </c>
      <c r="C108" s="31"/>
      <c r="D108" s="31"/>
      <c r="E108" s="22"/>
      <c r="F108" s="22"/>
      <c r="G108" s="22"/>
      <c r="H108" s="22">
        <v>0</v>
      </c>
      <c r="I108" s="22">
        <v>0</v>
      </c>
      <c r="J108" s="22">
        <v>0</v>
      </c>
      <c r="K108" s="32"/>
      <c r="L108" s="32"/>
      <c r="M108" s="32"/>
      <c r="N108" s="22"/>
    </row>
    <row r="109" spans="1:14" ht="12">
      <c r="A109" s="30" t="s">
        <v>143</v>
      </c>
      <c r="B109" s="19" t="s">
        <v>106</v>
      </c>
      <c r="C109" s="31"/>
      <c r="D109" s="31"/>
      <c r="E109" s="22"/>
      <c r="F109" s="22"/>
      <c r="G109" s="22"/>
      <c r="H109" s="22">
        <v>0</v>
      </c>
      <c r="I109" s="22">
        <v>0</v>
      </c>
      <c r="J109" s="22">
        <v>0</v>
      </c>
      <c r="K109" s="32"/>
      <c r="L109" s="32"/>
      <c r="M109" s="32"/>
      <c r="N109" s="22"/>
    </row>
    <row r="110" spans="1:14" ht="12">
      <c r="A110" s="30" t="s">
        <v>144</v>
      </c>
      <c r="B110" s="19" t="s">
        <v>108</v>
      </c>
      <c r="C110" s="31"/>
      <c r="D110" s="31"/>
      <c r="E110" s="22"/>
      <c r="F110" s="22"/>
      <c r="G110" s="22"/>
      <c r="H110" s="22">
        <v>0</v>
      </c>
      <c r="I110" s="22">
        <v>0</v>
      </c>
      <c r="J110" s="22">
        <v>0</v>
      </c>
      <c r="K110" s="32"/>
      <c r="L110" s="32"/>
      <c r="M110" s="32"/>
      <c r="N110" s="22"/>
    </row>
    <row r="111" spans="1:14" ht="12">
      <c r="A111" s="30" t="s">
        <v>145</v>
      </c>
      <c r="B111" s="19" t="s">
        <v>110</v>
      </c>
      <c r="C111" s="31"/>
      <c r="D111" s="31"/>
      <c r="E111" s="22"/>
      <c r="F111" s="22"/>
      <c r="G111" s="22"/>
      <c r="H111" s="22">
        <v>0</v>
      </c>
      <c r="I111" s="22">
        <v>0</v>
      </c>
      <c r="J111" s="22">
        <v>0</v>
      </c>
      <c r="K111" s="32"/>
      <c r="L111" s="32"/>
      <c r="M111" s="32"/>
      <c r="N111" s="22"/>
    </row>
    <row r="112" spans="1:14" ht="12">
      <c r="A112" s="30" t="s">
        <v>84</v>
      </c>
      <c r="B112" s="19"/>
      <c r="C112" s="31"/>
      <c r="D112" s="31"/>
      <c r="E112" s="22"/>
      <c r="F112" s="22"/>
      <c r="G112" s="22"/>
      <c r="H112" s="22">
        <v>0</v>
      </c>
      <c r="I112" s="22">
        <v>0</v>
      </c>
      <c r="J112" s="22">
        <v>0</v>
      </c>
      <c r="K112" s="32"/>
      <c r="L112" s="32"/>
      <c r="M112" s="32"/>
      <c r="N112" s="22"/>
    </row>
    <row r="113" spans="1:14" ht="34.5">
      <c r="A113" s="28" t="s">
        <v>146</v>
      </c>
      <c r="B113" s="29" t="s">
        <v>147</v>
      </c>
      <c r="C113" s="20" t="s">
        <v>100</v>
      </c>
      <c r="D113" s="20">
        <v>1</v>
      </c>
      <c r="E113" s="22">
        <v>24400</v>
      </c>
      <c r="F113" s="22">
        <v>4400</v>
      </c>
      <c r="G113" s="22">
        <v>24400</v>
      </c>
      <c r="H113" s="22">
        <f aca="true" t="shared" si="11" ref="H113:M113">SUM(H114:H119)</f>
        <v>0</v>
      </c>
      <c r="I113" s="22">
        <f t="shared" si="11"/>
        <v>0</v>
      </c>
      <c r="J113" s="22">
        <f t="shared" si="11"/>
        <v>0</v>
      </c>
      <c r="K113" s="22">
        <f t="shared" si="11"/>
        <v>24400</v>
      </c>
      <c r="L113" s="22">
        <f t="shared" si="11"/>
        <v>4400</v>
      </c>
      <c r="M113" s="22">
        <f t="shared" si="11"/>
        <v>24400</v>
      </c>
      <c r="N113" s="22"/>
    </row>
    <row r="114" spans="1:14" ht="12">
      <c r="A114" s="30" t="s">
        <v>148</v>
      </c>
      <c r="B114" s="19" t="s">
        <v>102</v>
      </c>
      <c r="C114" s="31"/>
      <c r="D114" s="31"/>
      <c r="E114" s="22"/>
      <c r="F114" s="22"/>
      <c r="G114" s="22"/>
      <c r="H114" s="22">
        <v>0</v>
      </c>
      <c r="I114" s="22">
        <v>0</v>
      </c>
      <c r="J114" s="22">
        <v>0</v>
      </c>
      <c r="K114" s="32"/>
      <c r="L114" s="32"/>
      <c r="M114" s="32"/>
      <c r="N114" s="22"/>
    </row>
    <row r="115" spans="1:14" ht="12">
      <c r="A115" s="30" t="s">
        <v>149</v>
      </c>
      <c r="B115" s="19" t="s">
        <v>104</v>
      </c>
      <c r="C115" s="31"/>
      <c r="D115" s="31"/>
      <c r="E115" s="22"/>
      <c r="F115" s="22"/>
      <c r="G115" s="22"/>
      <c r="H115" s="22">
        <v>0</v>
      </c>
      <c r="I115" s="22">
        <v>0</v>
      </c>
      <c r="J115" s="22">
        <v>0</v>
      </c>
      <c r="K115" s="32">
        <v>24400</v>
      </c>
      <c r="L115" s="32">
        <v>4400</v>
      </c>
      <c r="M115" s="32">
        <v>24400</v>
      </c>
      <c r="N115" s="22"/>
    </row>
    <row r="116" spans="1:14" ht="12">
      <c r="A116" s="30" t="s">
        <v>150</v>
      </c>
      <c r="B116" s="19" t="s">
        <v>106</v>
      </c>
      <c r="C116" s="31"/>
      <c r="D116" s="31"/>
      <c r="E116" s="22"/>
      <c r="F116" s="22"/>
      <c r="G116" s="22"/>
      <c r="H116" s="22">
        <v>0</v>
      </c>
      <c r="I116" s="22">
        <v>0</v>
      </c>
      <c r="J116" s="22">
        <v>0</v>
      </c>
      <c r="K116" s="32"/>
      <c r="L116" s="32"/>
      <c r="M116" s="32"/>
      <c r="N116" s="22"/>
    </row>
    <row r="117" spans="1:14" ht="12">
      <c r="A117" s="30" t="s">
        <v>151</v>
      </c>
      <c r="B117" s="19" t="s">
        <v>108</v>
      </c>
      <c r="C117" s="31"/>
      <c r="D117" s="31"/>
      <c r="E117" s="22"/>
      <c r="F117" s="22"/>
      <c r="G117" s="22"/>
      <c r="H117" s="22">
        <v>0</v>
      </c>
      <c r="I117" s="22">
        <v>0</v>
      </c>
      <c r="J117" s="22">
        <v>0</v>
      </c>
      <c r="K117" s="32"/>
      <c r="L117" s="32"/>
      <c r="M117" s="32"/>
      <c r="N117" s="22"/>
    </row>
    <row r="118" spans="1:14" ht="12">
      <c r="A118" s="30" t="s">
        <v>152</v>
      </c>
      <c r="B118" s="19" t="s">
        <v>110</v>
      </c>
      <c r="C118" s="31"/>
      <c r="D118" s="31"/>
      <c r="E118" s="22"/>
      <c r="F118" s="22"/>
      <c r="G118" s="22"/>
      <c r="H118" s="22">
        <v>0</v>
      </c>
      <c r="I118" s="22">
        <v>0</v>
      </c>
      <c r="J118" s="22">
        <v>0</v>
      </c>
      <c r="K118" s="32"/>
      <c r="L118" s="32"/>
      <c r="M118" s="32"/>
      <c r="N118" s="22"/>
    </row>
    <row r="119" spans="1:14" ht="12">
      <c r="A119" s="30" t="s">
        <v>84</v>
      </c>
      <c r="B119" s="19"/>
      <c r="C119" s="31"/>
      <c r="D119" s="31"/>
      <c r="E119" s="22"/>
      <c r="F119" s="22"/>
      <c r="G119" s="22"/>
      <c r="H119" s="22">
        <v>0</v>
      </c>
      <c r="I119" s="22">
        <v>0</v>
      </c>
      <c r="J119" s="22">
        <v>0</v>
      </c>
      <c r="K119" s="32"/>
      <c r="L119" s="32"/>
      <c r="M119" s="32"/>
      <c r="N119" s="22"/>
    </row>
    <row r="120" spans="1:14" ht="23.25">
      <c r="A120" s="28" t="s">
        <v>153</v>
      </c>
      <c r="B120" s="29" t="s">
        <v>154</v>
      </c>
      <c r="C120" s="20" t="s">
        <v>100</v>
      </c>
      <c r="D120" s="20" t="s">
        <v>155</v>
      </c>
      <c r="E120" s="22">
        <v>24400</v>
      </c>
      <c r="F120" s="22">
        <v>4400</v>
      </c>
      <c r="G120" s="22">
        <v>24400</v>
      </c>
      <c r="H120" s="22">
        <f aca="true" t="shared" si="12" ref="H120:M120">SUM(H121:H126)</f>
        <v>0</v>
      </c>
      <c r="I120" s="22">
        <f t="shared" si="12"/>
        <v>0</v>
      </c>
      <c r="J120" s="22">
        <f t="shared" si="12"/>
        <v>0</v>
      </c>
      <c r="K120" s="22">
        <f t="shared" si="12"/>
        <v>0</v>
      </c>
      <c r="L120" s="22">
        <f t="shared" si="12"/>
        <v>0</v>
      </c>
      <c r="M120" s="22">
        <f t="shared" si="12"/>
        <v>0</v>
      </c>
      <c r="N120" s="22"/>
    </row>
    <row r="121" spans="1:14" ht="12">
      <c r="A121" s="30" t="s">
        <v>156</v>
      </c>
      <c r="B121" s="19" t="s">
        <v>102</v>
      </c>
      <c r="C121" s="31"/>
      <c r="D121" s="31"/>
      <c r="E121" s="22"/>
      <c r="F121" s="22"/>
      <c r="G121" s="22"/>
      <c r="H121" s="22">
        <v>0</v>
      </c>
      <c r="I121" s="22">
        <v>0</v>
      </c>
      <c r="J121" s="22">
        <v>0</v>
      </c>
      <c r="K121" s="32"/>
      <c r="L121" s="32"/>
      <c r="M121" s="32"/>
      <c r="N121" s="22"/>
    </row>
    <row r="122" spans="1:14" ht="12">
      <c r="A122" s="30" t="s">
        <v>157</v>
      </c>
      <c r="B122" s="19" t="s">
        <v>104</v>
      </c>
      <c r="C122" s="31"/>
      <c r="D122" s="31"/>
      <c r="E122" s="22"/>
      <c r="F122" s="22"/>
      <c r="G122" s="22"/>
      <c r="H122" s="22">
        <v>0</v>
      </c>
      <c r="I122" s="22">
        <v>0</v>
      </c>
      <c r="J122" s="22">
        <v>0</v>
      </c>
      <c r="K122" s="32"/>
      <c r="L122" s="32"/>
      <c r="M122" s="32"/>
      <c r="N122" s="22"/>
    </row>
    <row r="123" spans="1:14" ht="12">
      <c r="A123" s="30" t="s">
        <v>158</v>
      </c>
      <c r="B123" s="19" t="s">
        <v>106</v>
      </c>
      <c r="C123" s="31"/>
      <c r="D123" s="31"/>
      <c r="E123" s="22"/>
      <c r="F123" s="22"/>
      <c r="G123" s="22"/>
      <c r="H123" s="22">
        <v>0</v>
      </c>
      <c r="I123" s="22">
        <v>0</v>
      </c>
      <c r="J123" s="22">
        <v>0</v>
      </c>
      <c r="K123" s="32"/>
      <c r="L123" s="32"/>
      <c r="M123" s="32"/>
      <c r="N123" s="22"/>
    </row>
    <row r="124" spans="1:14" ht="12">
      <c r="A124" s="30" t="s">
        <v>159</v>
      </c>
      <c r="B124" s="19" t="s">
        <v>108</v>
      </c>
      <c r="C124" s="31"/>
      <c r="D124" s="31"/>
      <c r="E124" s="22"/>
      <c r="F124" s="22"/>
      <c r="G124" s="22"/>
      <c r="H124" s="22">
        <v>0</v>
      </c>
      <c r="I124" s="22">
        <v>0</v>
      </c>
      <c r="J124" s="22">
        <v>0</v>
      </c>
      <c r="K124" s="32"/>
      <c r="L124" s="32"/>
      <c r="M124" s="32"/>
      <c r="N124" s="22"/>
    </row>
    <row r="125" spans="1:14" ht="12">
      <c r="A125" s="30" t="s">
        <v>160</v>
      </c>
      <c r="B125" s="19" t="s">
        <v>110</v>
      </c>
      <c r="C125" s="31"/>
      <c r="D125" s="31"/>
      <c r="E125" s="22"/>
      <c r="F125" s="22"/>
      <c r="G125" s="22"/>
      <c r="H125" s="22">
        <v>0</v>
      </c>
      <c r="I125" s="22">
        <v>0</v>
      </c>
      <c r="J125" s="22">
        <v>0</v>
      </c>
      <c r="K125" s="32"/>
      <c r="L125" s="32"/>
      <c r="M125" s="32"/>
      <c r="N125" s="22"/>
    </row>
    <row r="126" spans="1:14" ht="12">
      <c r="A126" s="30" t="s">
        <v>84</v>
      </c>
      <c r="B126" s="19"/>
      <c r="C126" s="31"/>
      <c r="D126" s="31"/>
      <c r="E126" s="22"/>
      <c r="F126" s="22"/>
      <c r="G126" s="22"/>
      <c r="H126" s="22">
        <v>0</v>
      </c>
      <c r="I126" s="22">
        <v>0</v>
      </c>
      <c r="J126" s="22">
        <v>0</v>
      </c>
      <c r="K126" s="32"/>
      <c r="L126" s="32"/>
      <c r="M126" s="32"/>
      <c r="N126" s="22"/>
    </row>
    <row r="127" spans="1:14" ht="34.5">
      <c r="A127" s="28" t="s">
        <v>161</v>
      </c>
      <c r="B127" s="29" t="s">
        <v>162</v>
      </c>
      <c r="C127" s="20" t="s">
        <v>100</v>
      </c>
      <c r="D127" s="20" t="s">
        <v>155</v>
      </c>
      <c r="E127" s="22">
        <v>26840</v>
      </c>
      <c r="F127" s="22">
        <v>4840</v>
      </c>
      <c r="G127" s="22">
        <v>26840</v>
      </c>
      <c r="H127" s="22">
        <f aca="true" t="shared" si="13" ref="H127:M127">SUM(H128:H133)</f>
        <v>0</v>
      </c>
      <c r="I127" s="22">
        <f t="shared" si="13"/>
        <v>0</v>
      </c>
      <c r="J127" s="22">
        <f t="shared" si="13"/>
        <v>0</v>
      </c>
      <c r="K127" s="22">
        <f t="shared" si="13"/>
        <v>0</v>
      </c>
      <c r="L127" s="22">
        <f t="shared" si="13"/>
        <v>0</v>
      </c>
      <c r="M127" s="22">
        <f t="shared" si="13"/>
        <v>0</v>
      </c>
      <c r="N127" s="22"/>
    </row>
    <row r="128" spans="1:14" ht="12">
      <c r="A128" s="30" t="s">
        <v>163</v>
      </c>
      <c r="B128" s="19" t="s">
        <v>102</v>
      </c>
      <c r="C128" s="31"/>
      <c r="D128" s="31"/>
      <c r="E128" s="22"/>
      <c r="F128" s="22"/>
      <c r="G128" s="22"/>
      <c r="H128" s="22">
        <v>0</v>
      </c>
      <c r="I128" s="22">
        <v>0</v>
      </c>
      <c r="J128" s="22">
        <v>0</v>
      </c>
      <c r="K128" s="32"/>
      <c r="L128" s="32"/>
      <c r="M128" s="32"/>
      <c r="N128" s="22"/>
    </row>
    <row r="129" spans="1:14" ht="12">
      <c r="A129" s="30" t="s">
        <v>164</v>
      </c>
      <c r="B129" s="19" t="s">
        <v>104</v>
      </c>
      <c r="C129" s="31"/>
      <c r="D129" s="31"/>
      <c r="E129" s="22"/>
      <c r="F129" s="22"/>
      <c r="G129" s="22"/>
      <c r="H129" s="22">
        <v>0</v>
      </c>
      <c r="I129" s="22">
        <v>0</v>
      </c>
      <c r="J129" s="22">
        <v>0</v>
      </c>
      <c r="K129" s="32"/>
      <c r="L129" s="32"/>
      <c r="M129" s="32"/>
      <c r="N129" s="22"/>
    </row>
    <row r="130" spans="1:14" ht="12">
      <c r="A130" s="30" t="s">
        <v>165</v>
      </c>
      <c r="B130" s="19" t="s">
        <v>106</v>
      </c>
      <c r="C130" s="31"/>
      <c r="D130" s="31"/>
      <c r="E130" s="22"/>
      <c r="F130" s="22"/>
      <c r="G130" s="22"/>
      <c r="H130" s="22">
        <v>0</v>
      </c>
      <c r="I130" s="22">
        <v>0</v>
      </c>
      <c r="J130" s="22">
        <v>0</v>
      </c>
      <c r="K130" s="32"/>
      <c r="L130" s="32"/>
      <c r="M130" s="32"/>
      <c r="N130" s="22"/>
    </row>
    <row r="131" spans="1:14" ht="12">
      <c r="A131" s="30" t="s">
        <v>166</v>
      </c>
      <c r="B131" s="19" t="s">
        <v>108</v>
      </c>
      <c r="C131" s="31"/>
      <c r="D131" s="31"/>
      <c r="E131" s="22"/>
      <c r="F131" s="22"/>
      <c r="G131" s="22"/>
      <c r="H131" s="22">
        <v>0</v>
      </c>
      <c r="I131" s="22">
        <v>0</v>
      </c>
      <c r="J131" s="22">
        <v>0</v>
      </c>
      <c r="K131" s="32"/>
      <c r="L131" s="32"/>
      <c r="M131" s="32"/>
      <c r="N131" s="22"/>
    </row>
    <row r="132" spans="1:14" ht="12">
      <c r="A132" s="30" t="s">
        <v>167</v>
      </c>
      <c r="B132" s="19" t="s">
        <v>110</v>
      </c>
      <c r="C132" s="31"/>
      <c r="D132" s="31"/>
      <c r="E132" s="22"/>
      <c r="F132" s="22"/>
      <c r="G132" s="22"/>
      <c r="H132" s="22">
        <v>0</v>
      </c>
      <c r="I132" s="22">
        <v>0</v>
      </c>
      <c r="J132" s="22">
        <v>0</v>
      </c>
      <c r="K132" s="32"/>
      <c r="L132" s="32"/>
      <c r="M132" s="32"/>
      <c r="N132" s="22"/>
    </row>
    <row r="133" spans="1:14" ht="12">
      <c r="A133" s="30" t="s">
        <v>84</v>
      </c>
      <c r="B133" s="19"/>
      <c r="C133" s="31"/>
      <c r="D133" s="31"/>
      <c r="E133" s="22"/>
      <c r="F133" s="22"/>
      <c r="G133" s="22"/>
      <c r="H133" s="22">
        <v>0</v>
      </c>
      <c r="I133" s="22">
        <v>0</v>
      </c>
      <c r="J133" s="22">
        <v>0</v>
      </c>
      <c r="K133" s="32"/>
      <c r="L133" s="32"/>
      <c r="M133" s="32"/>
      <c r="N133" s="22"/>
    </row>
    <row r="134" spans="1:14" ht="34.5">
      <c r="A134" s="28" t="s">
        <v>168</v>
      </c>
      <c r="B134" s="29" t="s">
        <v>169</v>
      </c>
      <c r="C134" s="20" t="s">
        <v>100</v>
      </c>
      <c r="D134" s="20" t="s">
        <v>155</v>
      </c>
      <c r="E134" s="22">
        <v>19520</v>
      </c>
      <c r="F134" s="22">
        <v>3520</v>
      </c>
      <c r="G134" s="22">
        <v>19520</v>
      </c>
      <c r="H134" s="22">
        <f aca="true" t="shared" si="14" ref="H134:M134">SUM(H135:H140)</f>
        <v>0</v>
      </c>
      <c r="I134" s="22">
        <f t="shared" si="14"/>
        <v>0</v>
      </c>
      <c r="J134" s="22">
        <f t="shared" si="14"/>
        <v>0</v>
      </c>
      <c r="K134" s="22">
        <f t="shared" si="14"/>
        <v>0</v>
      </c>
      <c r="L134" s="22">
        <f t="shared" si="14"/>
        <v>0</v>
      </c>
      <c r="M134" s="22">
        <f t="shared" si="14"/>
        <v>0</v>
      </c>
      <c r="N134" s="22"/>
    </row>
    <row r="135" spans="1:14" ht="12">
      <c r="A135" s="30" t="s">
        <v>170</v>
      </c>
      <c r="B135" s="19" t="s">
        <v>102</v>
      </c>
      <c r="C135" s="31"/>
      <c r="D135" s="31"/>
      <c r="E135" s="22"/>
      <c r="F135" s="22"/>
      <c r="G135" s="22"/>
      <c r="H135" s="22">
        <v>0</v>
      </c>
      <c r="I135" s="22">
        <v>0</v>
      </c>
      <c r="J135" s="22">
        <v>0</v>
      </c>
      <c r="K135" s="32"/>
      <c r="L135" s="32"/>
      <c r="M135" s="32"/>
      <c r="N135" s="22"/>
    </row>
    <row r="136" spans="1:14" ht="12">
      <c r="A136" s="30" t="s">
        <v>171</v>
      </c>
      <c r="B136" s="19" t="s">
        <v>104</v>
      </c>
      <c r="C136" s="31"/>
      <c r="D136" s="31"/>
      <c r="E136" s="22"/>
      <c r="F136" s="22"/>
      <c r="G136" s="22"/>
      <c r="H136" s="22">
        <v>0</v>
      </c>
      <c r="I136" s="22">
        <v>0</v>
      </c>
      <c r="J136" s="22">
        <v>0</v>
      </c>
      <c r="K136" s="32"/>
      <c r="L136" s="32"/>
      <c r="M136" s="32"/>
      <c r="N136" s="22"/>
    </row>
    <row r="137" spans="1:14" ht="12">
      <c r="A137" s="30" t="s">
        <v>172</v>
      </c>
      <c r="B137" s="19" t="s">
        <v>106</v>
      </c>
      <c r="C137" s="31"/>
      <c r="D137" s="31"/>
      <c r="E137" s="22"/>
      <c r="F137" s="22"/>
      <c r="G137" s="22"/>
      <c r="H137" s="22">
        <v>0</v>
      </c>
      <c r="I137" s="22">
        <v>0</v>
      </c>
      <c r="J137" s="22">
        <v>0</v>
      </c>
      <c r="K137" s="32"/>
      <c r="L137" s="32"/>
      <c r="M137" s="32"/>
      <c r="N137" s="22"/>
    </row>
    <row r="138" spans="1:14" ht="12">
      <c r="A138" s="30" t="s">
        <v>173</v>
      </c>
      <c r="B138" s="19" t="s">
        <v>108</v>
      </c>
      <c r="C138" s="31"/>
      <c r="D138" s="31"/>
      <c r="E138" s="22"/>
      <c r="F138" s="22"/>
      <c r="G138" s="22"/>
      <c r="H138" s="22">
        <v>0</v>
      </c>
      <c r="I138" s="22">
        <v>0</v>
      </c>
      <c r="J138" s="22">
        <v>0</v>
      </c>
      <c r="K138" s="32"/>
      <c r="L138" s="32"/>
      <c r="M138" s="32"/>
      <c r="N138" s="22"/>
    </row>
    <row r="139" spans="1:14" ht="12">
      <c r="A139" s="30" t="s">
        <v>174</v>
      </c>
      <c r="B139" s="19" t="s">
        <v>110</v>
      </c>
      <c r="C139" s="31"/>
      <c r="D139" s="31"/>
      <c r="E139" s="22"/>
      <c r="F139" s="22"/>
      <c r="G139" s="22"/>
      <c r="H139" s="22">
        <v>0</v>
      </c>
      <c r="I139" s="22">
        <v>0</v>
      </c>
      <c r="J139" s="22">
        <v>0</v>
      </c>
      <c r="K139" s="32"/>
      <c r="L139" s="32"/>
      <c r="M139" s="32"/>
      <c r="N139" s="22"/>
    </row>
    <row r="140" spans="1:14" ht="12">
      <c r="A140" s="30" t="s">
        <v>84</v>
      </c>
      <c r="B140" s="19"/>
      <c r="C140" s="31"/>
      <c r="D140" s="31"/>
      <c r="E140" s="22"/>
      <c r="F140" s="22"/>
      <c r="G140" s="22"/>
      <c r="H140" s="22">
        <v>0</v>
      </c>
      <c r="I140" s="22">
        <v>0</v>
      </c>
      <c r="J140" s="22">
        <v>0</v>
      </c>
      <c r="K140" s="32"/>
      <c r="L140" s="32"/>
      <c r="M140" s="32"/>
      <c r="N140" s="22"/>
    </row>
    <row r="141" spans="1:14" ht="23.25">
      <c r="A141" s="28" t="s">
        <v>175</v>
      </c>
      <c r="B141" s="29" t="s">
        <v>176</v>
      </c>
      <c r="C141" s="20" t="s">
        <v>100</v>
      </c>
      <c r="D141" s="20" t="s">
        <v>155</v>
      </c>
      <c r="E141" s="22">
        <v>15860</v>
      </c>
      <c r="F141" s="22">
        <v>2860</v>
      </c>
      <c r="G141" s="22">
        <v>15860</v>
      </c>
      <c r="H141" s="22">
        <f aca="true" t="shared" si="15" ref="H141:M141">SUM(H142:H147)</f>
        <v>0</v>
      </c>
      <c r="I141" s="22">
        <f t="shared" si="15"/>
        <v>0</v>
      </c>
      <c r="J141" s="22">
        <f t="shared" si="15"/>
        <v>0</v>
      </c>
      <c r="K141" s="22">
        <f t="shared" si="15"/>
        <v>0</v>
      </c>
      <c r="L141" s="22">
        <f t="shared" si="15"/>
        <v>0</v>
      </c>
      <c r="M141" s="22">
        <f t="shared" si="15"/>
        <v>0</v>
      </c>
      <c r="N141" s="22"/>
    </row>
    <row r="142" spans="1:14" ht="12">
      <c r="A142" s="30" t="s">
        <v>177</v>
      </c>
      <c r="B142" s="19" t="s">
        <v>102</v>
      </c>
      <c r="C142" s="31"/>
      <c r="D142" s="31"/>
      <c r="E142" s="22"/>
      <c r="F142" s="22"/>
      <c r="G142" s="22"/>
      <c r="H142" s="22">
        <v>0</v>
      </c>
      <c r="I142" s="22">
        <v>0</v>
      </c>
      <c r="J142" s="22">
        <v>0</v>
      </c>
      <c r="K142" s="32"/>
      <c r="L142" s="32"/>
      <c r="M142" s="32"/>
      <c r="N142" s="22"/>
    </row>
    <row r="143" spans="1:14" ht="12">
      <c r="A143" s="30" t="s">
        <v>178</v>
      </c>
      <c r="B143" s="19" t="s">
        <v>104</v>
      </c>
      <c r="C143" s="31"/>
      <c r="D143" s="31"/>
      <c r="E143" s="22"/>
      <c r="F143" s="22"/>
      <c r="G143" s="22"/>
      <c r="H143" s="22">
        <v>0</v>
      </c>
      <c r="I143" s="22">
        <v>0</v>
      </c>
      <c r="J143" s="22">
        <v>0</v>
      </c>
      <c r="K143" s="32"/>
      <c r="L143" s="32"/>
      <c r="M143" s="32"/>
      <c r="N143" s="22"/>
    </row>
    <row r="144" spans="1:14" ht="12">
      <c r="A144" s="30" t="s">
        <v>179</v>
      </c>
      <c r="B144" s="19" t="s">
        <v>106</v>
      </c>
      <c r="C144" s="31"/>
      <c r="D144" s="31"/>
      <c r="E144" s="22"/>
      <c r="F144" s="22"/>
      <c r="G144" s="22"/>
      <c r="H144" s="22">
        <v>0</v>
      </c>
      <c r="I144" s="22">
        <v>0</v>
      </c>
      <c r="J144" s="22">
        <v>0</v>
      </c>
      <c r="K144" s="32"/>
      <c r="L144" s="32"/>
      <c r="M144" s="32"/>
      <c r="N144" s="22"/>
    </row>
    <row r="145" spans="1:14" ht="12">
      <c r="A145" s="30" t="s">
        <v>180</v>
      </c>
      <c r="B145" s="19" t="s">
        <v>108</v>
      </c>
      <c r="C145" s="31"/>
      <c r="D145" s="31"/>
      <c r="E145" s="22"/>
      <c r="F145" s="22"/>
      <c r="G145" s="22"/>
      <c r="H145" s="22">
        <v>0</v>
      </c>
      <c r="I145" s="22">
        <v>0</v>
      </c>
      <c r="J145" s="22">
        <v>0</v>
      </c>
      <c r="K145" s="32"/>
      <c r="L145" s="32"/>
      <c r="M145" s="32"/>
      <c r="N145" s="22"/>
    </row>
    <row r="146" spans="1:14" ht="12">
      <c r="A146" s="30" t="s">
        <v>181</v>
      </c>
      <c r="B146" s="19" t="s">
        <v>110</v>
      </c>
      <c r="C146" s="31"/>
      <c r="D146" s="31"/>
      <c r="E146" s="22"/>
      <c r="F146" s="22"/>
      <c r="G146" s="22"/>
      <c r="H146" s="22">
        <v>0</v>
      </c>
      <c r="I146" s="22">
        <v>0</v>
      </c>
      <c r="J146" s="22">
        <v>0</v>
      </c>
      <c r="K146" s="32"/>
      <c r="L146" s="32"/>
      <c r="M146" s="32"/>
      <c r="N146" s="22"/>
    </row>
    <row r="147" spans="1:14" ht="12">
      <c r="A147" s="30" t="s">
        <v>84</v>
      </c>
      <c r="B147" s="19"/>
      <c r="C147" s="31"/>
      <c r="D147" s="31"/>
      <c r="E147" s="22"/>
      <c r="F147" s="22"/>
      <c r="G147" s="22"/>
      <c r="H147" s="22">
        <v>0</v>
      </c>
      <c r="I147" s="22">
        <v>0</v>
      </c>
      <c r="J147" s="22">
        <v>0</v>
      </c>
      <c r="K147" s="32"/>
      <c r="L147" s="32"/>
      <c r="M147" s="32"/>
      <c r="N147" s="22"/>
    </row>
    <row r="148" spans="1:14" ht="34.5">
      <c r="A148" s="28" t="s">
        <v>182</v>
      </c>
      <c r="B148" s="29" t="s">
        <v>183</v>
      </c>
      <c r="C148" s="20" t="s">
        <v>100</v>
      </c>
      <c r="D148" s="20" t="s">
        <v>155</v>
      </c>
      <c r="E148" s="22">
        <v>14640</v>
      </c>
      <c r="F148" s="22">
        <v>2640</v>
      </c>
      <c r="G148" s="22">
        <v>14640</v>
      </c>
      <c r="H148" s="22">
        <f aca="true" t="shared" si="16" ref="H148:M148">SUM(H149:H154)</f>
        <v>0</v>
      </c>
      <c r="I148" s="22">
        <f t="shared" si="16"/>
        <v>0</v>
      </c>
      <c r="J148" s="22">
        <f t="shared" si="16"/>
        <v>0</v>
      </c>
      <c r="K148" s="22">
        <f t="shared" si="16"/>
        <v>0</v>
      </c>
      <c r="L148" s="22">
        <f t="shared" si="16"/>
        <v>0</v>
      </c>
      <c r="M148" s="22">
        <f t="shared" si="16"/>
        <v>0</v>
      </c>
      <c r="N148" s="22"/>
    </row>
    <row r="149" spans="1:14" ht="12">
      <c r="A149" s="30" t="s">
        <v>184</v>
      </c>
      <c r="B149" s="19" t="s">
        <v>102</v>
      </c>
      <c r="C149" s="31"/>
      <c r="D149" s="31"/>
      <c r="E149" s="22"/>
      <c r="F149" s="22"/>
      <c r="G149" s="22"/>
      <c r="H149" s="22">
        <v>0</v>
      </c>
      <c r="I149" s="22">
        <v>0</v>
      </c>
      <c r="J149" s="22">
        <v>0</v>
      </c>
      <c r="K149" s="32"/>
      <c r="L149" s="32"/>
      <c r="M149" s="32"/>
      <c r="N149" s="22"/>
    </row>
    <row r="150" spans="1:14" ht="12">
      <c r="A150" s="30" t="s">
        <v>185</v>
      </c>
      <c r="B150" s="19" t="s">
        <v>104</v>
      </c>
      <c r="C150" s="31"/>
      <c r="D150" s="31"/>
      <c r="E150" s="22"/>
      <c r="F150" s="22"/>
      <c r="G150" s="22"/>
      <c r="H150" s="22">
        <v>0</v>
      </c>
      <c r="I150" s="22">
        <v>0</v>
      </c>
      <c r="J150" s="22">
        <v>0</v>
      </c>
      <c r="K150" s="32"/>
      <c r="L150" s="32"/>
      <c r="M150" s="32"/>
      <c r="N150" s="22"/>
    </row>
    <row r="151" spans="1:14" ht="12">
      <c r="A151" s="30" t="s">
        <v>186</v>
      </c>
      <c r="B151" s="19" t="s">
        <v>106</v>
      </c>
      <c r="C151" s="31"/>
      <c r="D151" s="31"/>
      <c r="E151" s="22"/>
      <c r="F151" s="22"/>
      <c r="G151" s="22"/>
      <c r="H151" s="22">
        <v>0</v>
      </c>
      <c r="I151" s="22">
        <v>0</v>
      </c>
      <c r="J151" s="22">
        <v>0</v>
      </c>
      <c r="K151" s="32"/>
      <c r="L151" s="32"/>
      <c r="M151" s="32"/>
      <c r="N151" s="22"/>
    </row>
    <row r="152" spans="1:14" ht="12">
      <c r="A152" s="30" t="s">
        <v>187</v>
      </c>
      <c r="B152" s="19" t="s">
        <v>108</v>
      </c>
      <c r="C152" s="31"/>
      <c r="D152" s="31"/>
      <c r="E152" s="22"/>
      <c r="F152" s="22"/>
      <c r="G152" s="22"/>
      <c r="H152" s="22">
        <v>0</v>
      </c>
      <c r="I152" s="22">
        <v>0</v>
      </c>
      <c r="J152" s="22">
        <v>0</v>
      </c>
      <c r="K152" s="32"/>
      <c r="L152" s="32"/>
      <c r="M152" s="32"/>
      <c r="N152" s="22"/>
    </row>
    <row r="153" spans="1:14" ht="12">
      <c r="A153" s="30" t="s">
        <v>188</v>
      </c>
      <c r="B153" s="19" t="s">
        <v>110</v>
      </c>
      <c r="C153" s="31"/>
      <c r="D153" s="31"/>
      <c r="E153" s="22"/>
      <c r="F153" s="22"/>
      <c r="G153" s="22"/>
      <c r="H153" s="22">
        <v>0</v>
      </c>
      <c r="I153" s="22">
        <v>0</v>
      </c>
      <c r="J153" s="22">
        <v>0</v>
      </c>
      <c r="K153" s="32"/>
      <c r="L153" s="32"/>
      <c r="M153" s="32"/>
      <c r="N153" s="22"/>
    </row>
    <row r="154" spans="1:14" ht="12">
      <c r="A154" s="30" t="s">
        <v>84</v>
      </c>
      <c r="B154" s="19"/>
      <c r="C154" s="31"/>
      <c r="D154" s="31"/>
      <c r="E154" s="22"/>
      <c r="F154" s="22"/>
      <c r="G154" s="22"/>
      <c r="H154" s="22">
        <v>0</v>
      </c>
      <c r="I154" s="22">
        <v>0</v>
      </c>
      <c r="J154" s="22">
        <v>0</v>
      </c>
      <c r="K154" s="32"/>
      <c r="L154" s="32"/>
      <c r="M154" s="32"/>
      <c r="N154" s="22"/>
    </row>
    <row r="155" spans="1:14" ht="12">
      <c r="A155" s="27" t="s">
        <v>189</v>
      </c>
      <c r="B155" s="14" t="s">
        <v>53</v>
      </c>
      <c r="C155" s="15"/>
      <c r="D155" s="24"/>
      <c r="E155" s="25">
        <f>SUM(E156)</f>
        <v>8540</v>
      </c>
      <c r="F155" s="25">
        <f>SUM(F156)</f>
        <v>1540</v>
      </c>
      <c r="G155" s="25">
        <f>SUM(G156)</f>
        <v>8540</v>
      </c>
      <c r="H155" s="25">
        <f aca="true" t="shared" si="17" ref="H155:M155">H156</f>
        <v>0</v>
      </c>
      <c r="I155" s="25">
        <f t="shared" si="17"/>
        <v>0</v>
      </c>
      <c r="J155" s="25">
        <f t="shared" si="17"/>
        <v>0</v>
      </c>
      <c r="K155" s="25">
        <f t="shared" si="17"/>
        <v>0</v>
      </c>
      <c r="L155" s="25">
        <f t="shared" si="17"/>
        <v>0</v>
      </c>
      <c r="M155" s="25">
        <f t="shared" si="17"/>
        <v>0</v>
      </c>
      <c r="N155" s="25">
        <f>INT((J155+M155)/G155*10000)/100</f>
        <v>0</v>
      </c>
    </row>
    <row r="156" spans="1:14" ht="23.25">
      <c r="A156" s="28" t="s">
        <v>190</v>
      </c>
      <c r="B156" s="29" t="s">
        <v>191</v>
      </c>
      <c r="C156" s="20" t="s">
        <v>192</v>
      </c>
      <c r="D156" s="20">
        <v>100</v>
      </c>
      <c r="E156" s="22">
        <v>8540</v>
      </c>
      <c r="F156" s="22">
        <v>1540</v>
      </c>
      <c r="G156" s="22">
        <v>8540</v>
      </c>
      <c r="H156" s="22">
        <f aca="true" t="shared" si="18" ref="H156:M156">SUM(H157:H158)</f>
        <v>0</v>
      </c>
      <c r="I156" s="22">
        <f t="shared" si="18"/>
        <v>0</v>
      </c>
      <c r="J156" s="22">
        <f t="shared" si="18"/>
        <v>0</v>
      </c>
      <c r="K156" s="22">
        <f t="shared" si="18"/>
        <v>0</v>
      </c>
      <c r="L156" s="22">
        <f t="shared" si="18"/>
        <v>0</v>
      </c>
      <c r="M156" s="22">
        <f t="shared" si="18"/>
        <v>0</v>
      </c>
      <c r="N156" s="22"/>
    </row>
    <row r="157" spans="1:14" ht="12">
      <c r="A157" s="30" t="s">
        <v>193</v>
      </c>
      <c r="B157" s="19" t="s">
        <v>194</v>
      </c>
      <c r="C157" s="31"/>
      <c r="D157" s="31"/>
      <c r="E157" s="22"/>
      <c r="F157" s="22"/>
      <c r="G157" s="22"/>
      <c r="H157" s="22">
        <v>0</v>
      </c>
      <c r="I157" s="22">
        <v>0</v>
      </c>
      <c r="J157" s="22">
        <v>0</v>
      </c>
      <c r="K157" s="32"/>
      <c r="L157" s="32"/>
      <c r="M157" s="32"/>
      <c r="N157" s="22"/>
    </row>
    <row r="158" spans="1:14" ht="12">
      <c r="A158" s="30" t="s">
        <v>84</v>
      </c>
      <c r="B158" s="19"/>
      <c r="C158" s="31"/>
      <c r="D158" s="31"/>
      <c r="E158" s="22"/>
      <c r="F158" s="22"/>
      <c r="G158" s="22"/>
      <c r="H158" s="22">
        <v>0</v>
      </c>
      <c r="I158" s="22">
        <v>0</v>
      </c>
      <c r="J158" s="22">
        <v>0</v>
      </c>
      <c r="K158" s="32"/>
      <c r="L158" s="32"/>
      <c r="M158" s="32"/>
      <c r="N158" s="22"/>
    </row>
    <row r="159" spans="1:14" ht="12">
      <c r="A159" s="27" t="s">
        <v>195</v>
      </c>
      <c r="B159" s="14" t="s">
        <v>44</v>
      </c>
      <c r="C159" s="15"/>
      <c r="D159" s="24"/>
      <c r="E159" s="25">
        <f>SUM(E160:E180)</f>
        <v>107360</v>
      </c>
      <c r="F159" s="25">
        <f>SUM(F160:F180)</f>
        <v>19360</v>
      </c>
      <c r="G159" s="25">
        <f>SUM(G160:G180)</f>
        <v>107360</v>
      </c>
      <c r="H159" s="25">
        <f aca="true" t="shared" si="19" ref="H159:M159">H160+H166+H172+H177+H180</f>
        <v>0</v>
      </c>
      <c r="I159" s="25">
        <f t="shared" si="19"/>
        <v>0</v>
      </c>
      <c r="J159" s="25">
        <f t="shared" si="19"/>
        <v>0</v>
      </c>
      <c r="K159" s="25">
        <f>K160+K166+K172+K177+K180</f>
        <v>13643.26</v>
      </c>
      <c r="L159" s="25">
        <f t="shared" si="19"/>
        <v>1079.05</v>
      </c>
      <c r="M159" s="25">
        <f t="shared" si="19"/>
        <v>13643.26</v>
      </c>
      <c r="N159" s="25">
        <f>INT((J159+M159)/G159*10000)/100</f>
        <v>12.7</v>
      </c>
    </row>
    <row r="160" spans="1:14" ht="23.25">
      <c r="A160" s="28" t="s">
        <v>196</v>
      </c>
      <c r="B160" s="29" t="s">
        <v>197</v>
      </c>
      <c r="C160" s="20" t="s">
        <v>198</v>
      </c>
      <c r="D160" s="33">
        <v>5000</v>
      </c>
      <c r="E160" s="22">
        <v>12200</v>
      </c>
      <c r="F160" s="22">
        <v>2200</v>
      </c>
      <c r="G160" s="22">
        <v>12200</v>
      </c>
      <c r="H160" s="22">
        <f aca="true" t="shared" si="20" ref="H160:M160">SUM(H161:H165)</f>
        <v>0</v>
      </c>
      <c r="I160" s="22">
        <f t="shared" si="20"/>
        <v>0</v>
      </c>
      <c r="J160" s="22">
        <f t="shared" si="20"/>
        <v>0</v>
      </c>
      <c r="K160" s="22">
        <f t="shared" si="20"/>
        <v>0</v>
      </c>
      <c r="L160" s="22">
        <f t="shared" si="20"/>
        <v>0</v>
      </c>
      <c r="M160" s="22">
        <f t="shared" si="20"/>
        <v>0</v>
      </c>
      <c r="N160" s="22"/>
    </row>
    <row r="161" spans="1:14" ht="12">
      <c r="A161" s="30" t="s">
        <v>199</v>
      </c>
      <c r="B161" s="19" t="s">
        <v>200</v>
      </c>
      <c r="C161" s="31"/>
      <c r="D161" s="31"/>
      <c r="E161" s="22"/>
      <c r="F161" s="22"/>
      <c r="G161" s="22"/>
      <c r="H161" s="22">
        <v>0</v>
      </c>
      <c r="I161" s="22">
        <v>0</v>
      </c>
      <c r="J161" s="22">
        <v>0</v>
      </c>
      <c r="K161" s="32"/>
      <c r="L161" s="32"/>
      <c r="M161" s="32"/>
      <c r="N161" s="22"/>
    </row>
    <row r="162" spans="1:14" ht="12">
      <c r="A162" s="30" t="s">
        <v>201</v>
      </c>
      <c r="B162" s="19" t="s">
        <v>202</v>
      </c>
      <c r="C162" s="31"/>
      <c r="D162" s="31"/>
      <c r="E162" s="22"/>
      <c r="F162" s="22"/>
      <c r="G162" s="22"/>
      <c r="H162" s="22">
        <v>0</v>
      </c>
      <c r="I162" s="22">
        <v>0</v>
      </c>
      <c r="J162" s="22">
        <v>0</v>
      </c>
      <c r="K162" s="32"/>
      <c r="L162" s="32"/>
      <c r="M162" s="32"/>
      <c r="N162" s="22"/>
    </row>
    <row r="163" spans="1:14" ht="12">
      <c r="A163" s="30" t="s">
        <v>203</v>
      </c>
      <c r="B163" s="19" t="s">
        <v>204</v>
      </c>
      <c r="C163" s="31"/>
      <c r="D163" s="31"/>
      <c r="E163" s="22"/>
      <c r="F163" s="22"/>
      <c r="G163" s="22"/>
      <c r="H163" s="22">
        <v>0</v>
      </c>
      <c r="I163" s="22">
        <v>0</v>
      </c>
      <c r="J163" s="22">
        <v>0</v>
      </c>
      <c r="K163" s="32"/>
      <c r="L163" s="32"/>
      <c r="M163" s="32"/>
      <c r="N163" s="22"/>
    </row>
    <row r="164" spans="1:14" ht="12">
      <c r="A164" s="30" t="s">
        <v>205</v>
      </c>
      <c r="B164" s="19" t="s">
        <v>206</v>
      </c>
      <c r="C164" s="31"/>
      <c r="D164" s="31"/>
      <c r="E164" s="22"/>
      <c r="F164" s="22"/>
      <c r="G164" s="22"/>
      <c r="H164" s="22">
        <v>0</v>
      </c>
      <c r="I164" s="22">
        <v>0</v>
      </c>
      <c r="J164" s="22">
        <v>0</v>
      </c>
      <c r="K164" s="32"/>
      <c r="L164" s="32"/>
      <c r="M164" s="32"/>
      <c r="N164" s="22"/>
    </row>
    <row r="165" spans="1:14" ht="12">
      <c r="A165" s="30" t="s">
        <v>84</v>
      </c>
      <c r="B165" s="19"/>
      <c r="C165" s="31"/>
      <c r="D165" s="31"/>
      <c r="E165" s="22"/>
      <c r="F165" s="22"/>
      <c r="G165" s="22"/>
      <c r="H165" s="22">
        <v>0</v>
      </c>
      <c r="I165" s="22">
        <v>0</v>
      </c>
      <c r="J165" s="22">
        <v>0</v>
      </c>
      <c r="K165" s="32"/>
      <c r="L165" s="32"/>
      <c r="M165" s="32"/>
      <c r="N165" s="22"/>
    </row>
    <row r="166" spans="1:14" ht="23.25">
      <c r="A166" s="28" t="s">
        <v>207</v>
      </c>
      <c r="B166" s="29" t="s">
        <v>208</v>
      </c>
      <c r="C166" s="20" t="s">
        <v>198</v>
      </c>
      <c r="D166" s="33">
        <v>5000</v>
      </c>
      <c r="E166" s="22">
        <v>36600</v>
      </c>
      <c r="F166" s="22">
        <v>6600</v>
      </c>
      <c r="G166" s="22">
        <v>36600</v>
      </c>
      <c r="H166" s="22">
        <f aca="true" t="shared" si="21" ref="H166:M166">SUM(H167:H171)</f>
        <v>0</v>
      </c>
      <c r="I166" s="22">
        <f t="shared" si="21"/>
        <v>0</v>
      </c>
      <c r="J166" s="22">
        <f t="shared" si="21"/>
        <v>0</v>
      </c>
      <c r="K166" s="22">
        <f t="shared" si="21"/>
        <v>0</v>
      </c>
      <c r="L166" s="22">
        <f t="shared" si="21"/>
        <v>0</v>
      </c>
      <c r="M166" s="22">
        <f t="shared" si="21"/>
        <v>0</v>
      </c>
      <c r="N166" s="22"/>
    </row>
    <row r="167" spans="1:14" ht="12">
      <c r="A167" s="30" t="s">
        <v>209</v>
      </c>
      <c r="B167" s="19" t="s">
        <v>200</v>
      </c>
      <c r="C167" s="31"/>
      <c r="D167" s="31"/>
      <c r="E167" s="22"/>
      <c r="F167" s="22"/>
      <c r="G167" s="22"/>
      <c r="H167" s="22">
        <v>0</v>
      </c>
      <c r="I167" s="22">
        <v>0</v>
      </c>
      <c r="J167" s="22">
        <v>0</v>
      </c>
      <c r="K167" s="32"/>
      <c r="L167" s="32"/>
      <c r="M167" s="32"/>
      <c r="N167" s="22"/>
    </row>
    <row r="168" spans="1:14" ht="12">
      <c r="A168" s="30" t="s">
        <v>210</v>
      </c>
      <c r="B168" s="19" t="s">
        <v>202</v>
      </c>
      <c r="C168" s="31"/>
      <c r="D168" s="31"/>
      <c r="E168" s="22"/>
      <c r="F168" s="22"/>
      <c r="G168" s="22"/>
      <c r="H168" s="22">
        <v>0</v>
      </c>
      <c r="I168" s="22">
        <v>0</v>
      </c>
      <c r="J168" s="22">
        <v>0</v>
      </c>
      <c r="K168" s="32"/>
      <c r="L168" s="32"/>
      <c r="M168" s="32"/>
      <c r="N168" s="22"/>
    </row>
    <row r="169" spans="1:14" ht="12">
      <c r="A169" s="30" t="s">
        <v>211</v>
      </c>
      <c r="B169" s="19" t="s">
        <v>204</v>
      </c>
      <c r="C169" s="31"/>
      <c r="D169" s="31"/>
      <c r="E169" s="22"/>
      <c r="F169" s="22"/>
      <c r="G169" s="22"/>
      <c r="H169" s="22">
        <v>0</v>
      </c>
      <c r="I169" s="22">
        <v>0</v>
      </c>
      <c r="J169" s="22">
        <v>0</v>
      </c>
      <c r="K169" s="32"/>
      <c r="L169" s="32"/>
      <c r="M169" s="32"/>
      <c r="N169" s="22"/>
    </row>
    <row r="170" spans="1:14" ht="12">
      <c r="A170" s="30" t="s">
        <v>212</v>
      </c>
      <c r="B170" s="19" t="s">
        <v>206</v>
      </c>
      <c r="C170" s="31"/>
      <c r="D170" s="31"/>
      <c r="E170" s="22"/>
      <c r="F170" s="22"/>
      <c r="G170" s="22"/>
      <c r="H170" s="22">
        <v>0</v>
      </c>
      <c r="I170" s="22">
        <v>0</v>
      </c>
      <c r="J170" s="22">
        <v>0</v>
      </c>
      <c r="K170" s="32"/>
      <c r="L170" s="32"/>
      <c r="M170" s="32"/>
      <c r="N170" s="22"/>
    </row>
    <row r="171" spans="1:14" ht="12">
      <c r="A171" s="30" t="s">
        <v>84</v>
      </c>
      <c r="B171" s="19"/>
      <c r="C171" s="31"/>
      <c r="D171" s="31"/>
      <c r="E171" s="22"/>
      <c r="F171" s="22"/>
      <c r="G171" s="22"/>
      <c r="H171" s="22">
        <v>0</v>
      </c>
      <c r="I171" s="22">
        <v>0</v>
      </c>
      <c r="J171" s="22">
        <v>0</v>
      </c>
      <c r="K171" s="32"/>
      <c r="L171" s="32"/>
      <c r="M171" s="32"/>
      <c r="N171" s="22"/>
    </row>
    <row r="172" spans="1:14" ht="23.25">
      <c r="A172" s="28" t="s">
        <v>213</v>
      </c>
      <c r="B172" s="29" t="s">
        <v>214</v>
      </c>
      <c r="C172" s="20" t="s">
        <v>198</v>
      </c>
      <c r="D172" s="20">
        <v>12</v>
      </c>
      <c r="E172" s="22">
        <v>43920</v>
      </c>
      <c r="F172" s="22">
        <v>7920</v>
      </c>
      <c r="G172" s="22">
        <v>43920</v>
      </c>
      <c r="H172" s="22">
        <f aca="true" t="shared" si="22" ref="H172:M172">SUM(H173:H176)</f>
        <v>0</v>
      </c>
      <c r="I172" s="22">
        <f t="shared" si="22"/>
        <v>0</v>
      </c>
      <c r="J172" s="22">
        <f t="shared" si="22"/>
        <v>0</v>
      </c>
      <c r="K172" s="22">
        <f t="shared" si="22"/>
        <v>0</v>
      </c>
      <c r="L172" s="22">
        <f t="shared" si="22"/>
        <v>0</v>
      </c>
      <c r="M172" s="22">
        <f t="shared" si="22"/>
        <v>0</v>
      </c>
      <c r="N172" s="22"/>
    </row>
    <row r="173" spans="1:14" ht="12">
      <c r="A173" s="30" t="s">
        <v>215</v>
      </c>
      <c r="B173" s="19" t="s">
        <v>216</v>
      </c>
      <c r="C173" s="31"/>
      <c r="D173" s="31"/>
      <c r="E173" s="22"/>
      <c r="F173" s="22"/>
      <c r="G173" s="22"/>
      <c r="H173" s="22">
        <v>0</v>
      </c>
      <c r="I173" s="22">
        <v>0</v>
      </c>
      <c r="J173" s="22">
        <v>0</v>
      </c>
      <c r="K173" s="32"/>
      <c r="L173" s="32"/>
      <c r="M173" s="32"/>
      <c r="N173" s="22"/>
    </row>
    <row r="174" spans="1:14" ht="12">
      <c r="A174" s="30" t="s">
        <v>217</v>
      </c>
      <c r="B174" s="19" t="s">
        <v>218</v>
      </c>
      <c r="C174" s="31"/>
      <c r="D174" s="31"/>
      <c r="E174" s="22"/>
      <c r="F174" s="22"/>
      <c r="G174" s="22"/>
      <c r="H174" s="22">
        <v>0</v>
      </c>
      <c r="I174" s="22">
        <v>0</v>
      </c>
      <c r="J174" s="22">
        <v>0</v>
      </c>
      <c r="K174" s="32"/>
      <c r="L174" s="32"/>
      <c r="M174" s="32"/>
      <c r="N174" s="22"/>
    </row>
    <row r="175" spans="1:14" ht="12">
      <c r="A175" s="30" t="s">
        <v>219</v>
      </c>
      <c r="B175" s="19" t="s">
        <v>220</v>
      </c>
      <c r="C175" s="31"/>
      <c r="D175" s="31"/>
      <c r="E175" s="22"/>
      <c r="F175" s="22"/>
      <c r="G175" s="22"/>
      <c r="H175" s="22">
        <v>0</v>
      </c>
      <c r="I175" s="22">
        <v>0</v>
      </c>
      <c r="J175" s="22">
        <v>0</v>
      </c>
      <c r="K175" s="32"/>
      <c r="L175" s="32"/>
      <c r="M175" s="32"/>
      <c r="N175" s="22"/>
    </row>
    <row r="176" spans="1:14" ht="12">
      <c r="A176" s="30" t="s">
        <v>84</v>
      </c>
      <c r="B176" s="19"/>
      <c r="C176" s="31"/>
      <c r="D176" s="31"/>
      <c r="E176" s="22"/>
      <c r="F176" s="22"/>
      <c r="G176" s="22"/>
      <c r="H176" s="22">
        <v>0</v>
      </c>
      <c r="I176" s="22">
        <v>0</v>
      </c>
      <c r="J176" s="22">
        <v>0</v>
      </c>
      <c r="K176" s="32"/>
      <c r="L176" s="32"/>
      <c r="M176" s="32"/>
      <c r="N176" s="22"/>
    </row>
    <row r="177" spans="1:14" ht="34.5">
      <c r="A177" s="28" t="s">
        <v>221</v>
      </c>
      <c r="B177" s="29" t="s">
        <v>222</v>
      </c>
      <c r="C177" s="20" t="s">
        <v>198</v>
      </c>
      <c r="D177" s="20">
        <v>1</v>
      </c>
      <c r="E177" s="22">
        <v>2440</v>
      </c>
      <c r="F177" s="22">
        <v>440</v>
      </c>
      <c r="G177" s="22">
        <v>2440</v>
      </c>
      <c r="H177" s="22">
        <f aca="true" t="shared" si="23" ref="H177:M177">SUM(H178:H179)</f>
        <v>0</v>
      </c>
      <c r="I177" s="22">
        <f t="shared" si="23"/>
        <v>0</v>
      </c>
      <c r="J177" s="22">
        <f t="shared" si="23"/>
        <v>0</v>
      </c>
      <c r="K177" s="22">
        <f t="shared" si="23"/>
        <v>1464</v>
      </c>
      <c r="L177" s="22">
        <f t="shared" si="23"/>
        <v>264</v>
      </c>
      <c r="M177" s="22">
        <f t="shared" si="23"/>
        <v>1464</v>
      </c>
      <c r="N177" s="25">
        <f>N17+N18+N19+N20+N21+N23+N24+N25+N26+N27+N29+N30+N31+N32+N33+N35+N56+N141+N145+N176</f>
        <v>227.25</v>
      </c>
    </row>
    <row r="178" spans="1:14" ht="12">
      <c r="A178" s="30" t="s">
        <v>223</v>
      </c>
      <c r="B178" s="19" t="s">
        <v>224</v>
      </c>
      <c r="C178" s="31"/>
      <c r="D178" s="31"/>
      <c r="E178" s="22"/>
      <c r="F178" s="22"/>
      <c r="G178" s="22"/>
      <c r="H178" s="22">
        <v>0</v>
      </c>
      <c r="I178" s="22">
        <v>0</v>
      </c>
      <c r="J178" s="22">
        <v>0</v>
      </c>
      <c r="K178" s="32">
        <v>1464</v>
      </c>
      <c r="L178" s="32">
        <v>264</v>
      </c>
      <c r="M178" s="32">
        <v>1464</v>
      </c>
      <c r="N178" s="22"/>
    </row>
    <row r="179" spans="1:14" ht="12">
      <c r="A179" s="30" t="s">
        <v>84</v>
      </c>
      <c r="B179" s="19"/>
      <c r="C179" s="31"/>
      <c r="D179" s="31"/>
      <c r="E179" s="22"/>
      <c r="F179" s="22"/>
      <c r="G179" s="22"/>
      <c r="H179" s="22">
        <v>0</v>
      </c>
      <c r="I179" s="22">
        <v>0</v>
      </c>
      <c r="J179" s="22">
        <v>0</v>
      </c>
      <c r="K179" s="32"/>
      <c r="L179" s="32"/>
      <c r="M179" s="32"/>
      <c r="N179" s="22"/>
    </row>
    <row r="180" spans="1:14" ht="12">
      <c r="A180" s="28" t="s">
        <v>225</v>
      </c>
      <c r="B180" s="29" t="s">
        <v>226</v>
      </c>
      <c r="C180" s="20" t="s">
        <v>198</v>
      </c>
      <c r="D180" s="20">
        <v>2</v>
      </c>
      <c r="E180" s="22">
        <v>12200</v>
      </c>
      <c r="F180" s="22">
        <v>2200</v>
      </c>
      <c r="G180" s="22">
        <v>12200</v>
      </c>
      <c r="H180" s="22">
        <f aca="true" t="shared" si="24" ref="H180:M180">SUM(H181:H188)</f>
        <v>0</v>
      </c>
      <c r="I180" s="22">
        <f t="shared" si="24"/>
        <v>0</v>
      </c>
      <c r="J180" s="22">
        <f t="shared" si="24"/>
        <v>0</v>
      </c>
      <c r="K180" s="22">
        <f>SUM(K181:K188)</f>
        <v>12179.26</v>
      </c>
      <c r="L180" s="22">
        <f t="shared" si="24"/>
        <v>815.05</v>
      </c>
      <c r="M180" s="22">
        <f t="shared" si="24"/>
        <v>12179.26</v>
      </c>
      <c r="N180" s="22"/>
    </row>
    <row r="181" spans="1:14" ht="12">
      <c r="A181" s="30" t="s">
        <v>227</v>
      </c>
      <c r="B181" s="19" t="s">
        <v>228</v>
      </c>
      <c r="C181" s="31"/>
      <c r="D181" s="31"/>
      <c r="E181" s="22"/>
      <c r="F181" s="22"/>
      <c r="G181" s="22"/>
      <c r="H181" s="22">
        <v>0</v>
      </c>
      <c r="I181" s="22">
        <v>0</v>
      </c>
      <c r="J181" s="22">
        <v>0</v>
      </c>
      <c r="K181" s="32"/>
      <c r="L181" s="32"/>
      <c r="M181" s="32"/>
      <c r="N181" s="22"/>
    </row>
    <row r="182" spans="1:14" ht="12">
      <c r="A182" s="30" t="s">
        <v>229</v>
      </c>
      <c r="B182" s="19" t="s">
        <v>230</v>
      </c>
      <c r="C182" s="31"/>
      <c r="D182" s="31"/>
      <c r="E182" s="22"/>
      <c r="F182" s="22"/>
      <c r="G182" s="22"/>
      <c r="H182" s="22">
        <v>0</v>
      </c>
      <c r="I182" s="22">
        <v>0</v>
      </c>
      <c r="J182" s="22">
        <v>0</v>
      </c>
      <c r="K182" s="32"/>
      <c r="L182" s="32"/>
      <c r="M182" s="32"/>
      <c r="N182" s="22"/>
    </row>
    <row r="183" spans="1:14" ht="12">
      <c r="A183" s="30" t="s">
        <v>231</v>
      </c>
      <c r="B183" s="19" t="s">
        <v>232</v>
      </c>
      <c r="C183" s="31"/>
      <c r="D183" s="31"/>
      <c r="E183" s="22"/>
      <c r="F183" s="22"/>
      <c r="G183" s="22"/>
      <c r="H183" s="22">
        <v>0</v>
      </c>
      <c r="I183" s="22">
        <v>0</v>
      </c>
      <c r="J183" s="22">
        <v>0</v>
      </c>
      <c r="K183" s="32">
        <v>700</v>
      </c>
      <c r="L183" s="32">
        <v>0</v>
      </c>
      <c r="M183" s="32">
        <v>700</v>
      </c>
      <c r="N183" s="22"/>
    </row>
    <row r="184" spans="1:14" ht="12">
      <c r="A184" s="30" t="s">
        <v>233</v>
      </c>
      <c r="B184" s="19" t="s">
        <v>234</v>
      </c>
      <c r="C184" s="31"/>
      <c r="D184" s="31"/>
      <c r="E184" s="22"/>
      <c r="F184" s="22"/>
      <c r="G184" s="22"/>
      <c r="H184" s="22">
        <v>0</v>
      </c>
      <c r="I184" s="22">
        <v>0</v>
      </c>
      <c r="J184" s="22">
        <v>0</v>
      </c>
      <c r="K184" s="32"/>
      <c r="L184" s="32"/>
      <c r="M184" s="32"/>
      <c r="N184" s="22"/>
    </row>
    <row r="185" spans="1:14" ht="34.5">
      <c r="A185" s="30" t="s">
        <v>235</v>
      </c>
      <c r="B185" s="19" t="s">
        <v>236</v>
      </c>
      <c r="C185" s="31"/>
      <c r="D185" s="31"/>
      <c r="E185" s="22"/>
      <c r="F185" s="22"/>
      <c r="G185" s="22"/>
      <c r="H185" s="22">
        <v>0</v>
      </c>
      <c r="I185" s="22">
        <v>0</v>
      </c>
      <c r="J185" s="22">
        <v>0</v>
      </c>
      <c r="K185" s="32">
        <f>300+1000+1000+1200+1200+2310</f>
        <v>7010</v>
      </c>
      <c r="L185" s="32">
        <f>42.73+65.42+65.42+151.12</f>
        <v>324.69</v>
      </c>
      <c r="M185" s="32">
        <f>300+1000+1000+1200+1200+2310</f>
        <v>7010</v>
      </c>
      <c r="N185" s="22"/>
    </row>
    <row r="186" spans="1:14" ht="23.25">
      <c r="A186" s="30" t="s">
        <v>237</v>
      </c>
      <c r="B186" s="19" t="s">
        <v>238</v>
      </c>
      <c r="C186" s="31"/>
      <c r="D186" s="31"/>
      <c r="E186" s="22"/>
      <c r="F186" s="22"/>
      <c r="G186" s="22"/>
      <c r="H186" s="22">
        <v>0</v>
      </c>
      <c r="I186" s="22">
        <v>0</v>
      </c>
      <c r="J186" s="22">
        <v>0</v>
      </c>
      <c r="K186" s="32"/>
      <c r="L186" s="32"/>
      <c r="M186" s="32"/>
      <c r="N186" s="22"/>
    </row>
    <row r="187" spans="1:14" ht="12">
      <c r="A187" s="30" t="s">
        <v>239</v>
      </c>
      <c r="B187" s="19" t="s">
        <v>240</v>
      </c>
      <c r="C187" s="31"/>
      <c r="D187" s="31"/>
      <c r="E187" s="22"/>
      <c r="F187" s="22"/>
      <c r="G187" s="22"/>
      <c r="H187" s="22">
        <v>0</v>
      </c>
      <c r="I187" s="22">
        <v>0</v>
      </c>
      <c r="J187" s="22">
        <v>0</v>
      </c>
      <c r="K187" s="32">
        <v>2719.26</v>
      </c>
      <c r="L187" s="32">
        <v>490.36</v>
      </c>
      <c r="M187" s="32">
        <v>2719.26</v>
      </c>
      <c r="N187" s="22"/>
    </row>
    <row r="188" spans="1:14" s="38" customFormat="1" ht="12">
      <c r="A188" s="34" t="s">
        <v>241</v>
      </c>
      <c r="B188" s="35" t="s">
        <v>242</v>
      </c>
      <c r="C188" s="36"/>
      <c r="D188" s="36"/>
      <c r="E188" s="37"/>
      <c r="F188" s="37"/>
      <c r="G188" s="37"/>
      <c r="H188" s="37">
        <v>0</v>
      </c>
      <c r="I188" s="37">
        <v>0</v>
      </c>
      <c r="J188" s="37">
        <v>0</v>
      </c>
      <c r="K188" s="37">
        <v>1750</v>
      </c>
      <c r="L188" s="37">
        <v>0</v>
      </c>
      <c r="M188" s="37">
        <v>1750</v>
      </c>
      <c r="N188" s="37"/>
    </row>
    <row r="189" spans="1:14" ht="11.25">
      <c r="A189" s="30"/>
      <c r="B189" s="39"/>
      <c r="C189" s="31"/>
      <c r="D189" s="40"/>
      <c r="E189" s="22"/>
      <c r="F189" s="22"/>
      <c r="G189" s="22"/>
      <c r="H189" s="22"/>
      <c r="I189" s="22"/>
      <c r="J189" s="22"/>
      <c r="K189" s="32"/>
      <c r="L189" s="32"/>
      <c r="M189" s="32"/>
      <c r="N189" s="22"/>
    </row>
    <row r="190" spans="1:14" ht="12">
      <c r="A190" s="27" t="s">
        <v>243</v>
      </c>
      <c r="B190" s="14" t="s">
        <v>45</v>
      </c>
      <c r="C190" s="15"/>
      <c r="D190" s="24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1.25">
      <c r="A191" s="14" t="s">
        <v>244</v>
      </c>
      <c r="B191" s="15"/>
      <c r="C191" s="15"/>
      <c r="D191" s="24"/>
      <c r="E191" s="25">
        <f>E31+E32+E33+E34+E35+E37+E38+E39+E40+E41+E43+E44+E45+E46+E47+E49+E70+E155+E159+E188</f>
        <v>386740</v>
      </c>
      <c r="F191" s="25">
        <f>F31+F32+F33+F34+F35+F37+F38+F39+F40+F41+F43+F44+F45+F46+F47+F49+F70+F155+F159+F188</f>
        <v>69740</v>
      </c>
      <c r="G191" s="25">
        <f>G31+G32+G33+G34+G35+G37+G38+G39+G40+G41+G43+G44+G45+G46+G47+G49+G70+G155+G159+G188</f>
        <v>386740</v>
      </c>
      <c r="H191" s="25">
        <f aca="true" t="shared" si="25" ref="H191:J191">H31+H32+H33+H34+H35+H37+H38+H39+H40+H41+H43+H44+H45+H46+H47+H49+H70+H155+H159+H188</f>
        <v>0</v>
      </c>
      <c r="I191" s="25">
        <f t="shared" si="25"/>
        <v>0</v>
      </c>
      <c r="J191" s="25">
        <f t="shared" si="25"/>
        <v>0</v>
      </c>
      <c r="K191" s="25">
        <f>K31+K32+K33+K34+K35+K37+K38+K39+K40+K41+K43+K44+K45+K46+K47+K49+K70+K155+K159+K190</f>
        <v>90469.26</v>
      </c>
      <c r="L191" s="25">
        <f>L31+L32+L33+L34+L35+L37+L38+L39+L40+L41+L43+L44+L45+L46+L47+L49+L70+L155+L159+L190</f>
        <v>10241.16</v>
      </c>
      <c r="M191" s="25">
        <f>M31+M32+M33+M34+M35+M37+M38+M39+M40+M41+M43+M44+M45+M46+M47+M49+M70+M155+M159+M190</f>
        <v>90469.26</v>
      </c>
      <c r="N191" s="26"/>
    </row>
    <row r="192" spans="1:14" ht="11.25">
      <c r="A192" s="14" t="s">
        <v>245</v>
      </c>
      <c r="B192" s="15"/>
      <c r="C192" s="15"/>
      <c r="D192" s="24"/>
      <c r="E192" s="25">
        <f>E28+E191</f>
        <v>398940</v>
      </c>
      <c r="F192" s="25">
        <f>F28+F191</f>
        <v>71940</v>
      </c>
      <c r="G192" s="25">
        <f>G28+G191</f>
        <v>398940</v>
      </c>
      <c r="H192" s="25">
        <f aca="true" t="shared" si="26" ref="H192:M192">H28+H191</f>
        <v>0</v>
      </c>
      <c r="I192" s="25">
        <f t="shared" si="26"/>
        <v>0</v>
      </c>
      <c r="J192" s="25">
        <f t="shared" si="26"/>
        <v>0</v>
      </c>
      <c r="K192" s="25">
        <f>K28+K191</f>
        <v>99623.56</v>
      </c>
      <c r="L192" s="25">
        <f t="shared" si="26"/>
        <v>11832.42</v>
      </c>
      <c r="M192" s="25">
        <f t="shared" si="26"/>
        <v>99623.56</v>
      </c>
      <c r="N192" s="26"/>
    </row>
    <row r="193" ht="11.25">
      <c r="A193" s="1" t="s">
        <v>246</v>
      </c>
    </row>
    <row r="194" spans="1:16" ht="11.25">
      <c r="A194" s="1" t="s">
        <v>247</v>
      </c>
      <c r="P194" s="41"/>
    </row>
    <row r="196" spans="9:16" ht="11.25">
      <c r="I196" s="1" t="s">
        <v>248</v>
      </c>
      <c r="L196" s="1" t="s">
        <v>249</v>
      </c>
      <c r="P196" s="41"/>
    </row>
    <row r="197" ht="11.25">
      <c r="I197" s="1" t="s">
        <v>250</v>
      </c>
    </row>
    <row r="202" spans="11:12" ht="19.5" customHeight="1">
      <c r="K202" s="42"/>
      <c r="L202" s="43"/>
    </row>
    <row r="203" spans="11:12" ht="19.5" customHeight="1">
      <c r="K203" s="42"/>
      <c r="L203" s="43"/>
    </row>
    <row r="204" ht="19.5" customHeight="1"/>
  </sheetData>
  <mergeCells count="25">
    <mergeCell ref="G3:M3"/>
    <mergeCell ref="G4:M4"/>
    <mergeCell ref="G5:M5"/>
    <mergeCell ref="G6:M6"/>
    <mergeCell ref="A8:N8"/>
    <mergeCell ref="F9:G9"/>
    <mergeCell ref="A12:A18"/>
    <mergeCell ref="B12:B18"/>
    <mergeCell ref="C12:D12"/>
    <mergeCell ref="E12:M12"/>
    <mergeCell ref="N12:N18"/>
    <mergeCell ref="C13:C18"/>
    <mergeCell ref="D13:D18"/>
    <mergeCell ref="E13:G15"/>
    <mergeCell ref="H13:J15"/>
    <mergeCell ref="K13:M15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</mergeCells>
  <printOptions horizontalCentered="1" verticalCentered="1"/>
  <pageMargins left="0.25972222222222224" right="0.2798611111111111" top="0.4902777777777778" bottom="0.3701388888888889" header="0.3402777777777778" footer="0"/>
  <pageSetup horizontalDpi="300" verticalDpi="300" orientation="landscape" paperSize="9" scale="86"/>
  <headerFooter alignWithMargins="0">
    <oddHeader>&amp;RPW/L/28/SchII/z1</oddHeader>
    <oddFooter>&amp;LL/02/167/2006&amp;CStrona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ZGK</cp:lastModifiedBy>
  <cp:lastPrinted>2007-07-12T14:26:26Z</cp:lastPrinted>
  <dcterms:created xsi:type="dcterms:W3CDTF">2006-11-09T07:43:34Z</dcterms:created>
  <dcterms:modified xsi:type="dcterms:W3CDTF">2007-07-12T15:33:07Z</dcterms:modified>
  <cp:category/>
  <cp:version/>
  <cp:contentType/>
  <cp:contentStatus/>
  <cp:revision>1</cp:revision>
</cp:coreProperties>
</file>